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Z:\03-Verejné obstarávanie\2024\_PPA\51_PRV\LEVMILK\podklady\rozpočet + PD\"/>
    </mc:Choice>
  </mc:AlternateContent>
  <xr:revisionPtr revIDLastSave="0" documentId="13_ncr:1_{4508C7B4-7F2F-4A75-BAB6-16A1AF37FC5D}" xr6:coauthVersionLast="47" xr6:coauthVersionMax="47" xr10:uidLastSave="{00000000-0000-0000-0000-000000000000}"/>
  <bookViews>
    <workbookView xWindow="28680" yWindow="930" windowWidth="29040" windowHeight="15840" xr2:uid="{00000000-000D-0000-FFFF-FFFF00000000}"/>
  </bookViews>
  <sheets>
    <sheet name=" fotovoltaika" sheetId="9" r:id="rId1"/>
  </sheets>
  <definedNames>
    <definedName name="_xlnm._FilterDatabase" localSheetId="0" hidden="1">' fotovoltaika'!$C$131:$K$172</definedName>
    <definedName name="_xlnm.Print_Titles" localSheetId="0">' fotovoltaika'!$131:$131</definedName>
    <definedName name="_xlnm.Print_Area" localSheetId="0">' fotovoltaika'!$C$4:$J$76,' fotovoltaika'!$C$82:$J$111,' fotovoltaika'!$C$117:$J$172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72" i="9" l="1"/>
  <c r="BI172" i="9"/>
  <c r="BH172" i="9"/>
  <c r="BG172" i="9"/>
  <c r="BE172" i="9"/>
  <c r="T172" i="9"/>
  <c r="R172" i="9"/>
  <c r="P172" i="9"/>
  <c r="J172" i="9"/>
  <c r="BF172" i="9" s="1"/>
  <c r="BK171" i="9"/>
  <c r="BI171" i="9"/>
  <c r="BH171" i="9"/>
  <c r="BG171" i="9"/>
  <c r="BE171" i="9"/>
  <c r="T171" i="9"/>
  <c r="R171" i="9"/>
  <c r="P171" i="9"/>
  <c r="J171" i="9"/>
  <c r="BF171" i="9" s="1"/>
  <c r="BK170" i="9"/>
  <c r="BI170" i="9"/>
  <c r="BH170" i="9"/>
  <c r="BG170" i="9"/>
  <c r="BE170" i="9"/>
  <c r="T170" i="9"/>
  <c r="R170" i="9"/>
  <c r="P170" i="9"/>
  <c r="J170" i="9"/>
  <c r="BF170" i="9" s="1"/>
  <c r="BK169" i="9"/>
  <c r="BI169" i="9"/>
  <c r="BH169" i="9"/>
  <c r="BG169" i="9"/>
  <c r="BE169" i="9"/>
  <c r="T169" i="9"/>
  <c r="R169" i="9"/>
  <c r="P169" i="9"/>
  <c r="J169" i="9"/>
  <c r="BF169" i="9" s="1"/>
  <c r="BK168" i="9"/>
  <c r="BI168" i="9"/>
  <c r="BH168" i="9"/>
  <c r="BG168" i="9"/>
  <c r="BE168" i="9"/>
  <c r="T168" i="9"/>
  <c r="R168" i="9"/>
  <c r="P168" i="9"/>
  <c r="J168" i="9"/>
  <c r="BF168" i="9" s="1"/>
  <c r="BK167" i="9"/>
  <c r="BI167" i="9"/>
  <c r="BH167" i="9"/>
  <c r="BG167" i="9"/>
  <c r="BE167" i="9"/>
  <c r="T167" i="9"/>
  <c r="R167" i="9"/>
  <c r="P167" i="9"/>
  <c r="J167" i="9"/>
  <c r="BF167" i="9" s="1"/>
  <c r="BK166" i="9"/>
  <c r="BI166" i="9"/>
  <c r="BH166" i="9"/>
  <c r="BG166" i="9"/>
  <c r="BE166" i="9"/>
  <c r="T166" i="9"/>
  <c r="R166" i="9"/>
  <c r="P166" i="9"/>
  <c r="J166" i="9"/>
  <c r="BF166" i="9" s="1"/>
  <c r="BK165" i="9"/>
  <c r="BI165" i="9"/>
  <c r="BH165" i="9"/>
  <c r="BG165" i="9"/>
  <c r="BE165" i="9"/>
  <c r="T165" i="9"/>
  <c r="R165" i="9"/>
  <c r="P165" i="9"/>
  <c r="J165" i="9"/>
  <c r="BF165" i="9" s="1"/>
  <c r="BK164" i="9"/>
  <c r="BI164" i="9"/>
  <c r="BH164" i="9"/>
  <c r="BG164" i="9"/>
  <c r="BE164" i="9"/>
  <c r="T164" i="9"/>
  <c r="R164" i="9"/>
  <c r="P164" i="9"/>
  <c r="J164" i="9"/>
  <c r="BF164" i="9" s="1"/>
  <c r="BK163" i="9"/>
  <c r="BI163" i="9"/>
  <c r="BH163" i="9"/>
  <c r="BG163" i="9"/>
  <c r="BE163" i="9"/>
  <c r="T163" i="9"/>
  <c r="R163" i="9"/>
  <c r="P163" i="9"/>
  <c r="J163" i="9"/>
  <c r="BF163" i="9" s="1"/>
  <c r="BK162" i="9"/>
  <c r="BI162" i="9"/>
  <c r="BH162" i="9"/>
  <c r="BG162" i="9"/>
  <c r="BE162" i="9"/>
  <c r="T162" i="9"/>
  <c r="R162" i="9"/>
  <c r="P162" i="9"/>
  <c r="J162" i="9"/>
  <c r="BF162" i="9" s="1"/>
  <c r="BK161" i="9"/>
  <c r="BI161" i="9"/>
  <c r="BH161" i="9"/>
  <c r="BG161" i="9"/>
  <c r="BE161" i="9"/>
  <c r="T161" i="9"/>
  <c r="R161" i="9"/>
  <c r="P161" i="9"/>
  <c r="J161" i="9"/>
  <c r="BF161" i="9" s="1"/>
  <c r="BK160" i="9"/>
  <c r="BI160" i="9"/>
  <c r="BH160" i="9"/>
  <c r="BG160" i="9"/>
  <c r="BE160" i="9"/>
  <c r="T160" i="9"/>
  <c r="R160" i="9"/>
  <c r="P160" i="9"/>
  <c r="J160" i="9"/>
  <c r="BF160" i="9" s="1"/>
  <c r="BK159" i="9"/>
  <c r="BI159" i="9"/>
  <c r="BH159" i="9"/>
  <c r="BG159" i="9"/>
  <c r="BE159" i="9"/>
  <c r="T159" i="9"/>
  <c r="R159" i="9"/>
  <c r="P159" i="9"/>
  <c r="J159" i="9"/>
  <c r="BF159" i="9" s="1"/>
  <c r="BK158" i="9"/>
  <c r="BI158" i="9"/>
  <c r="BH158" i="9"/>
  <c r="BG158" i="9"/>
  <c r="BE158" i="9"/>
  <c r="T158" i="9"/>
  <c r="R158" i="9"/>
  <c r="P158" i="9"/>
  <c r="J158" i="9"/>
  <c r="BF158" i="9" s="1"/>
  <c r="BK157" i="9"/>
  <c r="BI157" i="9"/>
  <c r="BH157" i="9"/>
  <c r="BG157" i="9"/>
  <c r="BE157" i="9"/>
  <c r="T157" i="9"/>
  <c r="R157" i="9"/>
  <c r="P157" i="9"/>
  <c r="J157" i="9"/>
  <c r="BF157" i="9" s="1"/>
  <c r="BK156" i="9"/>
  <c r="BI156" i="9"/>
  <c r="BH156" i="9"/>
  <c r="BG156" i="9"/>
  <c r="BE156" i="9"/>
  <c r="T156" i="9"/>
  <c r="R156" i="9"/>
  <c r="P156" i="9"/>
  <c r="J156" i="9"/>
  <c r="BF156" i="9" s="1"/>
  <c r="BK155" i="9"/>
  <c r="BI155" i="9"/>
  <c r="BH155" i="9"/>
  <c r="BG155" i="9"/>
  <c r="BE155" i="9"/>
  <c r="T155" i="9"/>
  <c r="R155" i="9"/>
  <c r="P155" i="9"/>
  <c r="J155" i="9"/>
  <c r="BF155" i="9" s="1"/>
  <c r="BK154" i="9"/>
  <c r="BI154" i="9"/>
  <c r="BH154" i="9"/>
  <c r="BG154" i="9"/>
  <c r="BE154" i="9"/>
  <c r="T154" i="9"/>
  <c r="R154" i="9"/>
  <c r="P154" i="9"/>
  <c r="J154" i="9"/>
  <c r="BF154" i="9" s="1"/>
  <c r="BK153" i="9"/>
  <c r="BI153" i="9"/>
  <c r="BH153" i="9"/>
  <c r="BG153" i="9"/>
  <c r="BE153" i="9"/>
  <c r="T153" i="9"/>
  <c r="R153" i="9"/>
  <c r="P153" i="9"/>
  <c r="J153" i="9"/>
  <c r="BF153" i="9" s="1"/>
  <c r="BK152" i="9"/>
  <c r="BI152" i="9"/>
  <c r="BH152" i="9"/>
  <c r="BG152" i="9"/>
  <c r="BE152" i="9"/>
  <c r="T152" i="9"/>
  <c r="R152" i="9"/>
  <c r="P152" i="9"/>
  <c r="J152" i="9"/>
  <c r="BF152" i="9" s="1"/>
  <c r="BK151" i="9"/>
  <c r="BI151" i="9"/>
  <c r="BH151" i="9"/>
  <c r="BG151" i="9"/>
  <c r="BE151" i="9"/>
  <c r="T151" i="9"/>
  <c r="R151" i="9"/>
  <c r="P151" i="9"/>
  <c r="J151" i="9"/>
  <c r="BF151" i="9" s="1"/>
  <c r="BK150" i="9"/>
  <c r="BI150" i="9"/>
  <c r="BH150" i="9"/>
  <c r="BG150" i="9"/>
  <c r="BE150" i="9"/>
  <c r="T150" i="9"/>
  <c r="R150" i="9"/>
  <c r="P150" i="9"/>
  <c r="J150" i="9"/>
  <c r="BF150" i="9" s="1"/>
  <c r="BK149" i="9"/>
  <c r="BI149" i="9"/>
  <c r="BH149" i="9"/>
  <c r="BG149" i="9"/>
  <c r="BE149" i="9"/>
  <c r="T149" i="9"/>
  <c r="R149" i="9"/>
  <c r="P149" i="9"/>
  <c r="J149" i="9"/>
  <c r="BF149" i="9" s="1"/>
  <c r="BK148" i="9"/>
  <c r="BI148" i="9"/>
  <c r="BH148" i="9"/>
  <c r="BG148" i="9"/>
  <c r="BE148" i="9"/>
  <c r="T148" i="9"/>
  <c r="R148" i="9"/>
  <c r="P148" i="9"/>
  <c r="J148" i="9"/>
  <c r="BF148" i="9" s="1"/>
  <c r="BK147" i="9"/>
  <c r="BI147" i="9"/>
  <c r="BH147" i="9"/>
  <c r="BG147" i="9"/>
  <c r="BE147" i="9"/>
  <c r="T147" i="9"/>
  <c r="R147" i="9"/>
  <c r="P147" i="9"/>
  <c r="J147" i="9"/>
  <c r="BF147" i="9" s="1"/>
  <c r="BK142" i="9" l="1"/>
  <c r="BI142" i="9"/>
  <c r="BH142" i="9"/>
  <c r="BG142" i="9"/>
  <c r="BE142" i="9"/>
  <c r="T142" i="9"/>
  <c r="R142" i="9"/>
  <c r="P142" i="9"/>
  <c r="J142" i="9"/>
  <c r="BF142" i="9" s="1"/>
  <c r="BK141" i="9"/>
  <c r="BI141" i="9"/>
  <c r="BH141" i="9"/>
  <c r="BG141" i="9"/>
  <c r="BE141" i="9"/>
  <c r="T141" i="9"/>
  <c r="R141" i="9"/>
  <c r="P141" i="9"/>
  <c r="J141" i="9"/>
  <c r="BF141" i="9" s="1"/>
  <c r="BK140" i="9"/>
  <c r="BI140" i="9"/>
  <c r="BH140" i="9"/>
  <c r="BG140" i="9"/>
  <c r="BE140" i="9"/>
  <c r="T140" i="9"/>
  <c r="R140" i="9"/>
  <c r="P140" i="9"/>
  <c r="J140" i="9"/>
  <c r="BF140" i="9" s="1"/>
  <c r="BK139" i="9"/>
  <c r="BI139" i="9"/>
  <c r="BH139" i="9"/>
  <c r="BG139" i="9"/>
  <c r="BE139" i="9"/>
  <c r="T139" i="9"/>
  <c r="R139" i="9"/>
  <c r="P139" i="9"/>
  <c r="J139" i="9"/>
  <c r="BF139" i="9" s="1"/>
  <c r="BK138" i="9"/>
  <c r="BI138" i="9"/>
  <c r="BH138" i="9"/>
  <c r="BG138" i="9"/>
  <c r="BE138" i="9"/>
  <c r="T138" i="9"/>
  <c r="R138" i="9"/>
  <c r="P138" i="9"/>
  <c r="J138" i="9"/>
  <c r="BF138" i="9" s="1"/>
  <c r="BK137" i="9"/>
  <c r="BI137" i="9"/>
  <c r="BH137" i="9"/>
  <c r="BG137" i="9"/>
  <c r="BE137" i="9"/>
  <c r="T137" i="9"/>
  <c r="R137" i="9"/>
  <c r="P137" i="9"/>
  <c r="J137" i="9"/>
  <c r="BF137" i="9" s="1"/>
  <c r="BK136" i="9"/>
  <c r="BI136" i="9"/>
  <c r="BH136" i="9"/>
  <c r="BG136" i="9"/>
  <c r="BE136" i="9"/>
  <c r="T136" i="9"/>
  <c r="R136" i="9"/>
  <c r="P136" i="9"/>
  <c r="J136" i="9"/>
  <c r="BF136" i="9" s="1"/>
  <c r="BK135" i="9"/>
  <c r="BI135" i="9"/>
  <c r="BH135" i="9"/>
  <c r="BG135" i="9"/>
  <c r="BE135" i="9"/>
  <c r="T135" i="9"/>
  <c r="R135" i="9"/>
  <c r="P135" i="9"/>
  <c r="J135" i="9"/>
  <c r="BF135" i="9" s="1"/>
  <c r="J41" i="9" l="1"/>
  <c r="J40" i="9"/>
  <c r="J39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J128" i="9"/>
  <c r="F128" i="9"/>
  <c r="F126" i="9"/>
  <c r="E124" i="9"/>
  <c r="BI109" i="9"/>
  <c r="BH109" i="9"/>
  <c r="BG109" i="9"/>
  <c r="BE109" i="9"/>
  <c r="BI108" i="9"/>
  <c r="BH108" i="9"/>
  <c r="BG108" i="9"/>
  <c r="BF108" i="9"/>
  <c r="BE108" i="9"/>
  <c r="BI107" i="9"/>
  <c r="BH107" i="9"/>
  <c r="BG107" i="9"/>
  <c r="BF107" i="9"/>
  <c r="BE107" i="9"/>
  <c r="BI106" i="9"/>
  <c r="BH106" i="9"/>
  <c r="BG106" i="9"/>
  <c r="BF106" i="9"/>
  <c r="BE106" i="9"/>
  <c r="BI105" i="9"/>
  <c r="BH105" i="9"/>
  <c r="BG105" i="9"/>
  <c r="BF105" i="9"/>
  <c r="BE105" i="9"/>
  <c r="BI104" i="9"/>
  <c r="BH104" i="9"/>
  <c r="BG104" i="9"/>
  <c r="BF104" i="9"/>
  <c r="BE104" i="9"/>
  <c r="J93" i="9"/>
  <c r="F93" i="9"/>
  <c r="F91" i="9"/>
  <c r="E89" i="9"/>
  <c r="J129" i="9"/>
  <c r="F94" i="9"/>
  <c r="J126" i="9"/>
  <c r="E120" i="9"/>
  <c r="J143" i="9"/>
  <c r="BK143" i="9"/>
  <c r="BK144" i="9"/>
  <c r="J146" i="9"/>
  <c r="BK145" i="9"/>
  <c r="J145" i="9"/>
  <c r="BK146" i="9"/>
  <c r="J144" i="9"/>
  <c r="BK134" i="9" l="1"/>
  <c r="BK133" i="9" s="1"/>
  <c r="P134" i="9"/>
  <c r="P133" i="9" s="1"/>
  <c r="P132" i="9" s="1"/>
  <c r="R134" i="9"/>
  <c r="R133" i="9" s="1"/>
  <c r="R132" i="9" s="1"/>
  <c r="T134" i="9"/>
  <c r="T133" i="9" s="1"/>
  <c r="T132" i="9" s="1"/>
  <c r="F129" i="9"/>
  <c r="J94" i="9"/>
  <c r="E85" i="9"/>
  <c r="BF143" i="9"/>
  <c r="J91" i="9"/>
  <c r="BF146" i="9"/>
  <c r="BF144" i="9"/>
  <c r="BF145" i="9"/>
  <c r="F39" i="9"/>
  <c r="F40" i="9"/>
  <c r="F37" i="9"/>
  <c r="F41" i="9"/>
  <c r="J37" i="9"/>
  <c r="J134" i="9" l="1"/>
  <c r="J100" i="9" s="1"/>
  <c r="J133" i="9"/>
  <c r="J99" i="9" s="1"/>
  <c r="BK132" i="9"/>
  <c r="J132" i="9" s="1"/>
  <c r="J98" i="9" s="1"/>
  <c r="J32" i="9" s="1"/>
  <c r="J109" i="9" s="1"/>
  <c r="BF109" i="9" s="1"/>
  <c r="J38" i="9" s="1"/>
  <c r="F38" i="9" l="1"/>
  <c r="J103" i="9"/>
  <c r="J33" i="9" s="1"/>
  <c r="J34" i="9" s="1"/>
  <c r="J43" i="9" s="1"/>
  <c r="J111" i="9" l="1"/>
</calcChain>
</file>

<file path=xl/sharedStrings.xml><?xml version="1.0" encoding="utf-8"?>
<sst xmlns="http://schemas.openxmlformats.org/spreadsheetml/2006/main" count="644" uniqueCount="177">
  <si>
    <t/>
  </si>
  <si>
    <t>False</t>
  </si>
  <si>
    <t>&gt;&gt;  skryté stĺpce  &lt;&lt;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</si>
  <si>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</si>
  <si>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</si>
  <si>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</si>
  <si>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</si>
  <si>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</si>
  <si>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</si>
  <si>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</si>
  <si>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</si>
  <si>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</si>
  <si>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</si>
  <si>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</si>
  <si>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</si>
  <si>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</si>
  <si>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</si>
  <si>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</si>
  <si>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</si>
  <si>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</si>
  <si>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</si>
  <si>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</si>
  <si>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</si>
  <si>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</si>
  <si>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</si>
  <si>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</si>
  <si>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</si>
  <si>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</si>
  <si>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</si>
  <si>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</si>
  <si>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</si>
  <si>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</si>
  <si>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</si>
  <si>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</si>
  <si>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</si>
  <si>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</si>
  <si>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</si>
  <si>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</si>
  <si>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</si>
  <si>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</si>
  <si>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</si>
  <si>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</si>
  <si>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{1520284e-065d-49e0-ab4c-95279fcf3137}</t>
  </si>
  <si>
    <t>Ostatné náklady</t>
  </si>
  <si>
    <t>Celkové náklady za stavbu 1) + 2)</t>
  </si>
  <si>
    <t>KRYCÍ LIST ROZPOČTU</t>
  </si>
  <si>
    <t>Objekt:</t>
  </si>
  <si>
    <t>Časť: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</si>
  <si>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</si>
  <si>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</si>
  <si>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</si>
  <si>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</si>
  <si>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</si>
  <si>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</si>
  <si>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2) Ostatné náklady</t>
  </si>
  <si>
    <t>GZS</t>
  </si>
  <si>
    <t>VRN</t>
  </si>
  <si>
    <t>Mimostaven. doprava</t>
  </si>
  <si>
    <t>Sťažené podmienky</t>
  </si>
  <si>
    <t>Vplyv prostredia</t>
  </si>
  <si>
    <t>Klimatické vplyvy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</si>
  <si>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</si>
  <si>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</si>
  <si>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</si>
  <si>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</si>
  <si>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</si>
  <si>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</si>
  <si>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</si>
  <si>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</si>
  <si>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</si>
  <si>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</si>
  <si>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</si>
  <si>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</si>
  <si>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</si>
  <si>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</si>
  <si>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ROZPOCET</t>
  </si>
  <si>
    <t>6</t>
  </si>
  <si>
    <t>K</t>
  </si>
  <si>
    <t>4</t>
  </si>
  <si>
    <t>8</t>
  </si>
  <si>
    <t>10</t>
  </si>
  <si>
    <t>12</t>
  </si>
  <si>
    <t>M</t>
  </si>
  <si>
    <t>ks</t>
  </si>
  <si>
    <t>64</t>
  </si>
  <si>
    <t>256</t>
  </si>
  <si>
    <t>D1 - Montážne práce</t>
  </si>
  <si>
    <t xml:space="preserve">    921 - M-21 ELEKTROMONTÁŽE</t>
  </si>
  <si>
    <t>D1</t>
  </si>
  <si>
    <t>Montážne práce</t>
  </si>
  <si>
    <t>921</t>
  </si>
  <si>
    <t>M-21 ELEKTROMONTÁŽE</t>
  </si>
  <si>
    <t>kat. územie Levice, č.p.: 1786/7, 1786/4 a 1786/9</t>
  </si>
  <si>
    <t>LEVICKÉ MLIEKÁRNE a.s.</t>
  </si>
  <si>
    <t>Prípravné práce pred zahájením montáže</t>
  </si>
  <si>
    <t>210R101001</t>
  </si>
  <si>
    <t>Montáž fotovoltaického panela na konštrukciu</t>
  </si>
  <si>
    <t>210R101002</t>
  </si>
  <si>
    <t>Nosná konštrukcia na rovnú strechu so sklonom 10°</t>
  </si>
  <si>
    <t xml:space="preserve">Pomocná konštrukcia na rovnú strechu </t>
  </si>
  <si>
    <t>Solárny menič trojfázový - 36 kWp</t>
  </si>
  <si>
    <t>Solárny menič trojfázový - 100 kWp</t>
  </si>
  <si>
    <t>101256000R1</t>
  </si>
  <si>
    <t>101256000R2</t>
  </si>
  <si>
    <t>101256000R3</t>
  </si>
  <si>
    <t>101256000R4</t>
  </si>
  <si>
    <t>101256000R5</t>
  </si>
  <si>
    <t>210R101003</t>
  </si>
  <si>
    <t>210R101004</t>
  </si>
  <si>
    <t>210R101005</t>
  </si>
  <si>
    <t>210R101006</t>
  </si>
  <si>
    <t>210R101007</t>
  </si>
  <si>
    <t>210R101008</t>
  </si>
  <si>
    <t>210R101009</t>
  </si>
  <si>
    <t>210R101010</t>
  </si>
  <si>
    <t>210R101011</t>
  </si>
  <si>
    <t>210R101012</t>
  </si>
  <si>
    <t>210R101013</t>
  </si>
  <si>
    <t>210R101014</t>
  </si>
  <si>
    <t>210R101015</t>
  </si>
  <si>
    <t>210R101016</t>
  </si>
  <si>
    <t>210R101017</t>
  </si>
  <si>
    <t>210R101018</t>
  </si>
  <si>
    <t>210R101019</t>
  </si>
  <si>
    <t>210R101020</t>
  </si>
  <si>
    <t>210R101021</t>
  </si>
  <si>
    <t>210R101022</t>
  </si>
  <si>
    <t>210R101023</t>
  </si>
  <si>
    <t>210R101024</t>
  </si>
  <si>
    <t>210R101025</t>
  </si>
  <si>
    <t>210R101026</t>
  </si>
  <si>
    <t>210R101027</t>
  </si>
  <si>
    <t>210R101028</t>
  </si>
  <si>
    <t>210R101029</t>
  </si>
  <si>
    <t>210R101030</t>
  </si>
  <si>
    <t>210R101031</t>
  </si>
  <si>
    <t>210R101032</t>
  </si>
  <si>
    <t>210R101033</t>
  </si>
  <si>
    <t>Montáž a zapojenie meniča napätia trojfázového z DC/AC</t>
  </si>
  <si>
    <t xml:space="preserve">Dodávaka  regulátora výkonu - Smart Logger with PLC    </t>
  </si>
  <si>
    <t>Montáž a zapojenie regulátora výkonu FTVZ Smart Logger with PLC</t>
  </si>
  <si>
    <t xml:space="preserve">Kábel pre fotovoltaiku 6mm2 </t>
  </si>
  <si>
    <t xml:space="preserve">Montáž kábla DC pre fotovoltaiku 6mm2 </t>
  </si>
  <si>
    <t>Kábel silový uložený pevne 1-AYKY 0,6/1 kV min.4x70</t>
  </si>
  <si>
    <t xml:space="preserve">Žlab káblový 50/60 pozinkovaný s nosníkom, spojkou, vekom </t>
  </si>
  <si>
    <t xml:space="preserve">Montáž Žlab káblový 50/60 pozinkovaný s nosníkom, spojkou, vekom </t>
  </si>
  <si>
    <t xml:space="preserve">Žlab káblový 300 pozinkovaný s nosníkom, spojkou, vekom </t>
  </si>
  <si>
    <t xml:space="preserve">Montáž Žlab káblový 300 pozinkovaný s nosníkom, spojkou, vekom </t>
  </si>
  <si>
    <t>Rúrka ohybná elektroinštalačná z PVC typ FXP 25, uložená pevne</t>
  </si>
  <si>
    <t>Montáž Rúrka ohybná elektroinštalačná z PVC typ FXP 25, uložená pevne</t>
  </si>
  <si>
    <t>FTP kábel </t>
  </si>
  <si>
    <t>Solar String Box in/out 4/4xDC string, IP65, s prepäťovou ochranou</t>
  </si>
  <si>
    <t>Solar String Box in/out 12/12xDC string, IP65, s prepäťovou ochranou</t>
  </si>
  <si>
    <t>Montáž a zapojenie String Boxu in/out 4/4</t>
  </si>
  <si>
    <t>Montáž a zapojenie String Boxu in/out 12/12</t>
  </si>
  <si>
    <t>Rozvádzač RFV1 s elektrovýzbrojou HRM</t>
  </si>
  <si>
    <t>Montáž rozvádzač RFV1 s elektrovýzbrojou</t>
  </si>
  <si>
    <t xml:space="preserve">Rozvádzač AXY                                            </t>
  </si>
  <si>
    <t>Kábel CYKY -J 5x50</t>
  </si>
  <si>
    <t>Montáž Kábel CYKY -J 5x50</t>
  </si>
  <si>
    <t>Kábel CYKY -J 5x10</t>
  </si>
  <si>
    <t>Montáž CYKY -J 5x10</t>
  </si>
  <si>
    <t>Vodič CY 120mm2,čierny , pre drôt.v rozvádzači</t>
  </si>
  <si>
    <t>Kábel celoplastový jednožilový CYA 6mm2, zž</t>
  </si>
  <si>
    <t>Zapojenie a montáž spojovacieho konektora (pripojenie do siete NN )</t>
  </si>
  <si>
    <t>Dokumentácia skutočného vyhotovenia v zmysle stavebného zákona</t>
  </si>
  <si>
    <t>Vykonanie funkčnej skúšky zdroja certifikovanou spoločnosťou</t>
  </si>
  <si>
    <t>Žeriav / montážna plošina / iné - podľa technológie zhotoviteľa</t>
  </si>
  <si>
    <t xml:space="preserve">Odvoz a likvidácia odpadu </t>
  </si>
  <si>
    <t> ks</t>
  </si>
  <si>
    <t>súbor</t>
  </si>
  <si>
    <t> m</t>
  </si>
  <si>
    <t>m</t>
  </si>
  <si>
    <t>h</t>
  </si>
  <si>
    <t>klp</t>
  </si>
  <si>
    <t>Fotovoltický zdroj 299,7 kWp- zníženie emisií CO₂</t>
  </si>
  <si>
    <t xml:space="preserve">Fotovoltaický mono kryštalický strešný panel 500Wp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</si>
</sst>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18" fillId="4" borderId="0" xfId="0" applyNumberFormat="1" applyFont="1" applyFill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167" fontId="18" fillId="0" borderId="0" xfId="0" applyNumberFormat="1" applyFont="1"/>
    <xf numFmtId="166" fontId="21" fillId="0" borderId="12" xfId="0" applyNumberFormat="1" applyFont="1" applyBorder="1"/>
    <xf numFmtId="166" fontId="21" fillId="0" borderId="13" xfId="0" applyNumberFormat="1" applyFont="1" applyBorder="1"/>
    <xf numFmtId="167" fontId="22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167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23" fillId="0" borderId="0" xfId="0" applyFont="1" applyAlignment="1">
      <alignment vertical="center"/>
    </xf>
    <xf numFmtId="0" fontId="23" fillId="0" borderId="3" xfId="0" applyFont="1" applyBorder="1" applyAlignment="1" applyProtection="1">
      <alignment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49" fontId="24" fillId="0" borderId="20" xfId="0" applyNumberFormat="1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167" fontId="24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167" fontId="23" fillId="0" borderId="0" xfId="0" applyNumberFormat="1" applyFont="1" applyAlignment="1">
      <alignment vertical="center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6" fillId="5" borderId="0" xfId="0" applyNumberFormat="1" applyFont="1" applyFill="1" applyAlignment="1" applyProtection="1">
      <alignment vertical="center"/>
      <protection locked="0"/>
    </xf>
    <xf numFmtId="167" fontId="24" fillId="5" borderId="20" xfId="0" applyNumberFormat="1" applyFont="1" applyFill="1" applyBorder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6" fillId="5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173"/>
  <sheetViews>
    <sheetView showGridLines="0" showZeros="0" tabSelected="1" zoomScaleNormal="100" workbookViewId="0">
      <selection activeCell="F27" sqref="F27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23" t="s">
        <v>2</v>
      </c>
      <c r="M2" s="124"/>
      <c r="N2" s="124"/>
      <c r="O2" s="124"/>
      <c r="P2" s="124"/>
      <c r="Q2" s="124"/>
      <c r="R2" s="124"/>
      <c r="S2" s="124"/>
      <c r="T2" s="124"/>
      <c r="U2" s="124"/>
      <c r="V2" s="124"/>
      <c r="AT2" s="7" t="s">
        <v>42</v>
      </c>
    </row>
    <row r="3" spans="2:46" ht="7.0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39</v>
      </c>
    </row>
    <row r="4" spans="2:46" ht="25.05" customHeight="1" x14ac:dyDescent="0.2">
      <c r="B4" s="10"/>
      <c r="D4" s="11" t="s">
        <v>45</v>
      </c>
      <c r="L4" s="10"/>
      <c r="M4" s="41" t="s">
        <v>3</v>
      </c>
      <c r="AT4" s="7" t="s">
        <v>1</v>
      </c>
    </row>
    <row r="5" spans="2:46" ht="7.0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16.5" customHeight="1" x14ac:dyDescent="0.2">
      <c r="B7" s="10"/>
      <c r="E7" s="122" t="s">
        <v>175</v>
      </c>
      <c r="F7" s="126"/>
      <c r="G7" s="126"/>
      <c r="H7" s="126"/>
      <c r="L7" s="10"/>
    </row>
    <row r="8" spans="2:46" ht="12" customHeight="1" x14ac:dyDescent="0.2">
      <c r="B8" s="10"/>
      <c r="D8" s="13" t="s">
        <v>46</v>
      </c>
      <c r="L8" s="10"/>
    </row>
    <row r="9" spans="2:46" s="1" customFormat="1" ht="16.5" customHeight="1" x14ac:dyDescent="0.2">
      <c r="B9" s="18"/>
      <c r="E9" s="122"/>
      <c r="F9" s="121"/>
      <c r="G9" s="121"/>
      <c r="H9" s="121"/>
      <c r="L9" s="18"/>
    </row>
    <row r="10" spans="2:46" s="1" customFormat="1" ht="12" customHeight="1" x14ac:dyDescent="0.2">
      <c r="B10" s="18"/>
      <c r="D10" s="13" t="s">
        <v>47</v>
      </c>
      <c r="L10" s="18"/>
    </row>
    <row r="11" spans="2:46" s="1" customFormat="1" ht="16.5" customHeight="1" x14ac:dyDescent="0.2">
      <c r="B11" s="18"/>
      <c r="E11" s="120"/>
      <c r="F11" s="121"/>
      <c r="G11" s="121"/>
      <c r="H11" s="121"/>
      <c r="L11" s="18"/>
    </row>
    <row r="12" spans="2:46" s="1" customFormat="1" x14ac:dyDescent="0.2">
      <c r="B12" s="18"/>
      <c r="L12" s="18"/>
    </row>
    <row r="13" spans="2:46" s="1" customFormat="1" ht="12" customHeight="1" x14ac:dyDescent="0.2">
      <c r="B13" s="18"/>
      <c r="D13" s="13" t="s">
        <v>5</v>
      </c>
      <c r="F13" s="12" t="s">
        <v>0</v>
      </c>
      <c r="I13" s="13" t="s">
        <v>6</v>
      </c>
      <c r="J13" s="12" t="s">
        <v>0</v>
      </c>
      <c r="L13" s="18"/>
    </row>
    <row r="14" spans="2:46" s="1" customFormat="1" ht="12" customHeight="1" x14ac:dyDescent="0.2">
      <c r="B14" s="18"/>
      <c r="D14" s="13" t="s">
        <v>7</v>
      </c>
      <c r="F14" s="12" t="s">
        <v>92</v>
      </c>
      <c r="I14" s="13" t="s">
        <v>8</v>
      </c>
      <c r="J14" s="29">
        <v>45330</v>
      </c>
      <c r="L14" s="18"/>
    </row>
    <row r="15" spans="2:46" s="1" customFormat="1" ht="10.95" customHeight="1" x14ac:dyDescent="0.2">
      <c r="B15" s="18"/>
      <c r="L15" s="18"/>
    </row>
    <row r="16" spans="2:46" s="1" customFormat="1" ht="12" customHeight="1" x14ac:dyDescent="0.2">
      <c r="B16" s="18"/>
      <c r="D16" s="13" t="s">
        <v>9</v>
      </c>
      <c r="I16" s="13" t="s">
        <v>10</v>
      </c>
      <c r="J16" s="12" t="s">
        <v>0</v>
      </c>
      <c r="L16" s="18"/>
    </row>
    <row r="17" spans="2:12" s="1" customFormat="1" ht="18" customHeight="1" x14ac:dyDescent="0.2">
      <c r="B17" s="18"/>
      <c r="E17" s="12" t="s">
        <v>93</v>
      </c>
      <c r="I17" s="13" t="s">
        <v>11</v>
      </c>
      <c r="J17" s="12" t="s">
        <v>0</v>
      </c>
      <c r="L17" s="18"/>
    </row>
    <row r="18" spans="2:12" s="1" customFormat="1" ht="7.05" customHeight="1" x14ac:dyDescent="0.2">
      <c r="B18" s="18"/>
      <c r="L18" s="18"/>
    </row>
    <row r="19" spans="2:12" s="1" customFormat="1" ht="12" customHeight="1" x14ac:dyDescent="0.2">
      <c r="B19" s="18"/>
      <c r="D19" s="13" t="s">
        <v>12</v>
      </c>
      <c r="I19" s="13" t="s">
        <v>10</v>
      </c>
      <c r="J19" s="14"/>
      <c r="L19" s="18"/>
    </row>
    <row r="20" spans="2:12" s="1" customFormat="1" ht="18" customHeight="1" x14ac:dyDescent="0.2">
      <c r="B20" s="18"/>
      <c r="E20" s="117"/>
      <c r="F20" s="118"/>
      <c r="G20" s="118"/>
      <c r="H20" s="118"/>
      <c r="I20" s="13" t="s">
        <v>11</v>
      </c>
      <c r="J20" s="14"/>
      <c r="L20" s="18"/>
    </row>
    <row r="21" spans="2:12" s="1" customFormat="1" ht="7.05" customHeight="1" x14ac:dyDescent="0.2">
      <c r="B21" s="18"/>
      <c r="L21" s="18"/>
    </row>
    <row r="22" spans="2:12" s="1" customFormat="1" ht="12" customHeight="1" x14ac:dyDescent="0.2">
      <c r="B22" s="18"/>
      <c r="D22" s="13" t="s">
        <v>13</v>
      </c>
      <c r="I22" s="13" t="s">
        <v>10</v>
      </c>
      <c r="J22" s="12" t="s">
        <v>0</v>
      </c>
      <c r="L22" s="18"/>
    </row>
    <row r="23" spans="2:12" s="1" customFormat="1" ht="18" customHeight="1" x14ac:dyDescent="0.2">
      <c r="B23" s="18"/>
      <c r="E23" s="12"/>
      <c r="I23" s="13" t="s">
        <v>11</v>
      </c>
      <c r="J23" s="12" t="s">
        <v>0</v>
      </c>
      <c r="L23" s="18"/>
    </row>
    <row r="24" spans="2:12" s="1" customFormat="1" ht="7.05" customHeight="1" x14ac:dyDescent="0.2">
      <c r="B24" s="18"/>
      <c r="L24" s="18"/>
    </row>
    <row r="25" spans="2:12" s="1" customFormat="1" ht="12" customHeight="1" x14ac:dyDescent="0.2">
      <c r="B25" s="18"/>
      <c r="D25" s="13" t="s">
        <v>14</v>
      </c>
      <c r="I25" s="13" t="s">
        <v>10</v>
      </c>
      <c r="J25" s="12"/>
      <c r="L25" s="18"/>
    </row>
    <row r="26" spans="2:12" s="1" customFormat="1" ht="18" customHeight="1" x14ac:dyDescent="0.2">
      <c r="B26" s="18"/>
      <c r="E26" s="12"/>
      <c r="I26" s="13" t="s">
        <v>11</v>
      </c>
      <c r="J26" s="12"/>
      <c r="L26" s="18"/>
    </row>
    <row r="27" spans="2:12" s="1" customFormat="1" ht="7.05" customHeight="1" x14ac:dyDescent="0.2">
      <c r="B27" s="18"/>
      <c r="L27" s="18"/>
    </row>
    <row r="28" spans="2:12" s="1" customFormat="1" ht="12" customHeight="1" x14ac:dyDescent="0.2">
      <c r="B28" s="18"/>
      <c r="D28" s="13" t="s">
        <v>15</v>
      </c>
      <c r="L28" s="18"/>
    </row>
    <row r="29" spans="2:12" s="2" customFormat="1" ht="16.5" customHeight="1" x14ac:dyDescent="0.2">
      <c r="B29" s="42"/>
      <c r="E29" s="119" t="s">
        <v>0</v>
      </c>
      <c r="F29" s="119"/>
      <c r="G29" s="119"/>
      <c r="H29" s="119"/>
      <c r="L29" s="42"/>
    </row>
    <row r="30" spans="2:12" s="1" customFormat="1" ht="7.05" customHeight="1" x14ac:dyDescent="0.2">
      <c r="B30" s="18"/>
      <c r="L30" s="18"/>
    </row>
    <row r="31" spans="2:12" s="1" customFormat="1" ht="7.05" customHeight="1" x14ac:dyDescent="0.2">
      <c r="B31" s="18"/>
      <c r="D31" s="30"/>
      <c r="E31" s="30"/>
      <c r="F31" s="30"/>
      <c r="G31" s="30"/>
      <c r="H31" s="30"/>
      <c r="I31" s="30"/>
      <c r="J31" s="30"/>
      <c r="K31" s="30"/>
      <c r="L31" s="18"/>
    </row>
    <row r="32" spans="2:12" s="1" customFormat="1" ht="14.55" customHeight="1" x14ac:dyDescent="0.2">
      <c r="B32" s="18"/>
      <c r="D32" s="12" t="s">
        <v>48</v>
      </c>
      <c r="J32" s="17">
        <f>J98</f>
        <v>0</v>
      </c>
      <c r="L32" s="18"/>
    </row>
    <row r="33" spans="2:12" s="1" customFormat="1" ht="14.55" customHeight="1" x14ac:dyDescent="0.2">
      <c r="B33" s="18"/>
      <c r="D33" s="16" t="s">
        <v>43</v>
      </c>
      <c r="J33" s="17">
        <f>J103</f>
        <v>0</v>
      </c>
      <c r="L33" s="18"/>
    </row>
    <row r="34" spans="2:12" s="1" customFormat="1" ht="25.35" customHeight="1" x14ac:dyDescent="0.2">
      <c r="B34" s="18"/>
      <c r="D34" s="43" t="s">
        <v>16</v>
      </c>
      <c r="J34" s="37">
        <f>ROUND(J32 + J33, 2)</f>
        <v>0</v>
      </c>
      <c r="L34" s="18"/>
    </row>
    <row r="35" spans="2:12" s="1" customFormat="1" ht="7.05" customHeight="1" x14ac:dyDescent="0.2">
      <c r="B35" s="18"/>
      <c r="D35" s="30"/>
      <c r="E35" s="30"/>
      <c r="F35" s="30"/>
      <c r="G35" s="30"/>
      <c r="H35" s="30"/>
      <c r="I35" s="30"/>
      <c r="J35" s="30"/>
      <c r="K35" s="30"/>
      <c r="L35" s="18"/>
    </row>
    <row r="36" spans="2:12" s="1" customFormat="1" ht="14.55" customHeight="1" x14ac:dyDescent="0.2">
      <c r="B36" s="18"/>
      <c r="F36" s="20" t="s">
        <v>18</v>
      </c>
      <c r="I36" s="20" t="s">
        <v>17</v>
      </c>
      <c r="J36" s="20" t="s">
        <v>19</v>
      </c>
      <c r="L36" s="18"/>
    </row>
    <row r="37" spans="2:12" s="1" customFormat="1" ht="14.55" customHeight="1" x14ac:dyDescent="0.2">
      <c r="B37" s="18"/>
      <c r="D37" s="44" t="s">
        <v>20</v>
      </c>
      <c r="E37" s="21" t="s">
        <v>21</v>
      </c>
      <c r="F37" s="45">
        <f>ROUND((SUM(BE103:BE110) + SUM(BE132:BE172)),  2)</f>
        <v>0</v>
      </c>
      <c r="G37" s="46"/>
      <c r="H37" s="46"/>
      <c r="I37" s="47">
        <v>0.2</v>
      </c>
      <c r="J37" s="45">
        <f>ROUND(((SUM(BE103:BE110) + SUM(BE132:BE172))*I37),  2)</f>
        <v>0</v>
      </c>
      <c r="L37" s="18"/>
    </row>
    <row r="38" spans="2:12" s="1" customFormat="1" ht="14.55" customHeight="1" x14ac:dyDescent="0.2">
      <c r="B38" s="18"/>
      <c r="E38" s="21" t="s">
        <v>22</v>
      </c>
      <c r="F38" s="45">
        <f>ROUND((SUM(BF103:BF110) + SUM(BF132:BF172)),  2)</f>
        <v>0</v>
      </c>
      <c r="G38" s="46"/>
      <c r="H38" s="46"/>
      <c r="I38" s="47">
        <v>0.2</v>
      </c>
      <c r="J38" s="45">
        <f>ROUND(((SUM(BF103:BF110) + SUM(BF132:BF172))*I38),  2)</f>
        <v>0</v>
      </c>
      <c r="L38" s="18"/>
    </row>
    <row r="39" spans="2:12" s="1" customFormat="1" ht="14.55" hidden="1" customHeight="1" x14ac:dyDescent="0.2">
      <c r="B39" s="18"/>
      <c r="E39" s="13" t="s">
        <v>23</v>
      </c>
      <c r="F39" s="48">
        <f>ROUND((SUM(BG103:BG110) + SUM(BG132:BG172)),  2)</f>
        <v>0</v>
      </c>
      <c r="I39" s="49">
        <v>0.2</v>
      </c>
      <c r="J39" s="48">
        <f>0</f>
        <v>0</v>
      </c>
      <c r="L39" s="18"/>
    </row>
    <row r="40" spans="2:12" s="1" customFormat="1" ht="14.55" hidden="1" customHeight="1" x14ac:dyDescent="0.2">
      <c r="B40" s="18"/>
      <c r="E40" s="13" t="s">
        <v>24</v>
      </c>
      <c r="F40" s="48">
        <f>ROUND((SUM(BH103:BH110) + SUM(BH132:BH172)),  2)</f>
        <v>0</v>
      </c>
      <c r="I40" s="49">
        <v>0.2</v>
      </c>
      <c r="J40" s="48">
        <f>0</f>
        <v>0</v>
      </c>
      <c r="L40" s="18"/>
    </row>
    <row r="41" spans="2:12" s="1" customFormat="1" ht="14.55" hidden="1" customHeight="1" x14ac:dyDescent="0.2">
      <c r="B41" s="18"/>
      <c r="E41" s="21" t="s">
        <v>25</v>
      </c>
      <c r="F41" s="45">
        <f>ROUND((SUM(BI103:BI110) + SUM(BI132:BI172)),  2)</f>
        <v>0</v>
      </c>
      <c r="G41" s="46"/>
      <c r="H41" s="46"/>
      <c r="I41" s="47">
        <v>0</v>
      </c>
      <c r="J41" s="45">
        <f>0</f>
        <v>0</v>
      </c>
      <c r="L41" s="18"/>
    </row>
    <row r="42" spans="2:12" s="1" customFormat="1" ht="7.05" customHeight="1" x14ac:dyDescent="0.2">
      <c r="B42" s="18"/>
      <c r="L42" s="18"/>
    </row>
    <row r="43" spans="2:12" s="1" customFormat="1" ht="25.35" customHeight="1" x14ac:dyDescent="0.2">
      <c r="B43" s="18"/>
      <c r="C43" s="39"/>
      <c r="D43" s="50" t="s">
        <v>26</v>
      </c>
      <c r="E43" s="31"/>
      <c r="F43" s="31"/>
      <c r="G43" s="51" t="s">
        <v>27</v>
      </c>
      <c r="H43" s="52" t="s">
        <v>28</v>
      </c>
      <c r="I43" s="31"/>
      <c r="J43" s="53">
        <f>SUM(J34:J41)</f>
        <v>0</v>
      </c>
      <c r="K43" s="54"/>
      <c r="L43" s="18"/>
    </row>
    <row r="44" spans="2:12" s="1" customFormat="1" ht="14.55" customHeight="1" x14ac:dyDescent="0.2">
      <c r="B44" s="18"/>
      <c r="L44" s="18"/>
    </row>
    <row r="45" spans="2:12" ht="14.55" customHeight="1" x14ac:dyDescent="0.2">
      <c r="B45" s="10"/>
      <c r="L45" s="10"/>
    </row>
    <row r="46" spans="2:12" ht="14.55" customHeight="1" x14ac:dyDescent="0.2">
      <c r="B46" s="10"/>
      <c r="L46" s="10"/>
    </row>
    <row r="47" spans="2:12" ht="14.55" customHeight="1" x14ac:dyDescent="0.2">
      <c r="B47" s="10"/>
      <c r="L47" s="10"/>
    </row>
    <row r="48" spans="2:12" ht="14.55" customHeight="1" x14ac:dyDescent="0.2">
      <c r="B48" s="10"/>
      <c r="L48" s="10"/>
    </row>
    <row r="49" spans="2:12" ht="14.55" customHeight="1" x14ac:dyDescent="0.2">
      <c r="B49" s="10"/>
      <c r="L49" s="10"/>
    </row>
    <row r="50" spans="2:12" s="1" customFormat="1" ht="14.55" customHeight="1" x14ac:dyDescent="0.2">
      <c r="B50" s="18"/>
      <c r="D50" s="114" t="s">
        <v>29</v>
      </c>
      <c r="G50" s="114" t="s">
        <v>30</v>
      </c>
      <c r="K50" s="23"/>
      <c r="L50" s="18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1" customFormat="1" ht="13.2" x14ac:dyDescent="0.2">
      <c r="B61" s="18"/>
      <c r="D61" s="24" t="s">
        <v>31</v>
      </c>
      <c r="E61" s="19"/>
      <c r="F61" s="55" t="s">
        <v>32</v>
      </c>
      <c r="G61" s="24" t="s">
        <v>31</v>
      </c>
      <c r="H61" s="19"/>
      <c r="I61" s="19"/>
      <c r="J61" s="56" t="s">
        <v>32</v>
      </c>
      <c r="K61" s="19"/>
      <c r="L61" s="18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1" customFormat="1" ht="13.2" x14ac:dyDescent="0.2">
      <c r="B65" s="18"/>
      <c r="D65" s="22" t="s">
        <v>33</v>
      </c>
      <c r="E65" s="23"/>
      <c r="F65" s="23"/>
      <c r="G65" s="22" t="s">
        <v>34</v>
      </c>
      <c r="H65" s="23"/>
      <c r="I65" s="23"/>
      <c r="J65" s="23"/>
      <c r="K65" s="23"/>
      <c r="L65" s="18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1" customFormat="1" ht="13.2" x14ac:dyDescent="0.2">
      <c r="B76" s="18"/>
      <c r="D76" s="24" t="s">
        <v>31</v>
      </c>
      <c r="E76" s="19"/>
      <c r="F76" s="55" t="s">
        <v>32</v>
      </c>
      <c r="G76" s="24" t="s">
        <v>31</v>
      </c>
      <c r="H76" s="19"/>
      <c r="I76" s="19"/>
      <c r="J76" s="56" t="s">
        <v>32</v>
      </c>
      <c r="K76" s="19"/>
      <c r="L76" s="18"/>
    </row>
    <row r="77" spans="2:12" s="1" customFormat="1" ht="14.55" customHeight="1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18"/>
    </row>
    <row r="81" spans="2:12" s="1" customFormat="1" ht="7.05" customHeight="1" x14ac:dyDescent="0.2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18"/>
    </row>
    <row r="82" spans="2:12" s="1" customFormat="1" ht="25.05" customHeight="1" x14ac:dyDescent="0.2">
      <c r="B82" s="18"/>
      <c r="C82" s="11" t="s">
        <v>49</v>
      </c>
      <c r="L82" s="18"/>
    </row>
    <row r="83" spans="2:12" s="1" customFormat="1" ht="7.05" customHeight="1" x14ac:dyDescent="0.2">
      <c r="B83" s="18"/>
      <c r="L83" s="18"/>
    </row>
    <row r="84" spans="2:12" s="1" customFormat="1" ht="12" customHeight="1" x14ac:dyDescent="0.2">
      <c r="B84" s="18"/>
      <c r="C84" s="13" t="s">
        <v>4</v>
      </c>
      <c r="L84" s="18"/>
    </row>
    <row r="85" spans="2:12" s="1" customFormat="1" ht="16.5" customHeight="1" x14ac:dyDescent="0.2">
      <c r="B85" s="18"/>
      <c r="E85" s="122" t="str">
        <f>E7</f>
        <v>Fotovoltický zdroj 299,7 kWp- zníženie emisií CO₂</v>
      </c>
      <c r="F85" s="126"/>
      <c r="G85" s="126"/>
      <c r="H85" s="126"/>
      <c r="L85" s="18"/>
    </row>
    <row r="86" spans="2:12" ht="12" customHeight="1" x14ac:dyDescent="0.2">
      <c r="B86" s="10"/>
      <c r="C86" s="13" t="s">
        <v>46</v>
      </c>
      <c r="L86" s="10"/>
    </row>
    <row r="87" spans="2:12" s="1" customFormat="1" ht="16.5" customHeight="1" x14ac:dyDescent="0.2">
      <c r="B87" s="18"/>
      <c r="E87" s="122"/>
      <c r="F87" s="121"/>
      <c r="G87" s="121"/>
      <c r="H87" s="121"/>
      <c r="L87" s="18"/>
    </row>
    <row r="88" spans="2:12" s="1" customFormat="1" ht="12" customHeight="1" x14ac:dyDescent="0.2">
      <c r="B88" s="18"/>
      <c r="C88" s="13" t="s">
        <v>47</v>
      </c>
      <c r="L88" s="18"/>
    </row>
    <row r="89" spans="2:12" s="1" customFormat="1" ht="16.5" customHeight="1" x14ac:dyDescent="0.2">
      <c r="B89" s="18"/>
      <c r="E89" s="120">
        <f>E11</f>
        <v>0</v>
      </c>
      <c r="F89" s="121"/>
      <c r="G89" s="121"/>
      <c r="H89" s="121"/>
      <c r="L89" s="18"/>
    </row>
    <row r="90" spans="2:12" s="1" customFormat="1" ht="7.05" customHeight="1" x14ac:dyDescent="0.2">
      <c r="B90" s="18"/>
      <c r="L90" s="18"/>
    </row>
    <row r="91" spans="2:12" s="1" customFormat="1" ht="12" customHeight="1" x14ac:dyDescent="0.2">
      <c r="B91" s="18"/>
      <c r="C91" s="13" t="s">
        <v>7</v>
      </c>
      <c r="F91" s="12" t="str">
        <f>F14</f>
        <v>kat. územie Levice, č.p.: 1786/7, 1786/4 a 1786/9</v>
      </c>
      <c r="I91" s="13" t="s">
        <v>8</v>
      </c>
      <c r="J91" s="29">
        <f>IF(J14="","",J14)</f>
        <v>45330</v>
      </c>
      <c r="L91" s="18"/>
    </row>
    <row r="92" spans="2:12" s="1" customFormat="1" ht="7.05" customHeight="1" x14ac:dyDescent="0.2">
      <c r="B92" s="18"/>
      <c r="L92" s="18"/>
    </row>
    <row r="93" spans="2:12" s="1" customFormat="1" ht="15.3" customHeight="1" x14ac:dyDescent="0.2">
      <c r="B93" s="18"/>
      <c r="C93" s="13" t="s">
        <v>9</v>
      </c>
      <c r="F93" s="12" t="str">
        <f>E17</f>
        <v>LEVICKÉ MLIEKÁRNE a.s.</v>
      </c>
      <c r="I93" s="13" t="s">
        <v>13</v>
      </c>
      <c r="J93" s="15">
        <f>E23</f>
        <v>0</v>
      </c>
      <c r="L93" s="18"/>
    </row>
    <row r="94" spans="2:12" s="1" customFormat="1" ht="15.3" customHeight="1" x14ac:dyDescent="0.2">
      <c r="B94" s="18"/>
      <c r="C94" s="13" t="s">
        <v>12</v>
      </c>
      <c r="F94" s="12" t="str">
        <f>IF(E20="","",E20)</f>
        <v/>
      </c>
      <c r="I94" s="13" t="s">
        <v>14</v>
      </c>
      <c r="J94" s="15">
        <f>E26</f>
        <v>0</v>
      </c>
      <c r="L94" s="18"/>
    </row>
    <row r="95" spans="2:12" s="1" customFormat="1" ht="10.35" customHeight="1" x14ac:dyDescent="0.2">
      <c r="B95" s="18"/>
      <c r="L95" s="18"/>
    </row>
    <row r="96" spans="2:12" s="1" customFormat="1" ht="29.25" customHeight="1" x14ac:dyDescent="0.2">
      <c r="B96" s="18"/>
      <c r="C96" s="57" t="s">
        <v>50</v>
      </c>
      <c r="D96" s="39"/>
      <c r="E96" s="39"/>
      <c r="F96" s="39"/>
      <c r="G96" s="39"/>
      <c r="H96" s="39"/>
      <c r="I96" s="39"/>
      <c r="J96" s="58" t="s">
        <v>51</v>
      </c>
      <c r="K96" s="39"/>
      <c r="L96" s="18"/>
    </row>
    <row r="97" spans="2:65" s="1" customFormat="1" ht="10.35" customHeight="1" x14ac:dyDescent="0.2">
      <c r="B97" s="18"/>
      <c r="L97" s="18"/>
    </row>
    <row r="98" spans="2:65" s="1" customFormat="1" ht="22.95" customHeight="1" x14ac:dyDescent="0.2">
      <c r="B98" s="18"/>
      <c r="C98" s="59" t="s">
        <v>52</v>
      </c>
      <c r="J98" s="37">
        <f>J132</f>
        <v>0</v>
      </c>
      <c r="L98" s="18"/>
      <c r="AU98" s="7" t="s">
        <v>53</v>
      </c>
    </row>
    <row r="99" spans="2:65" s="3" customFormat="1" ht="25.05" customHeight="1" x14ac:dyDescent="0.2">
      <c r="B99" s="60"/>
      <c r="D99" s="61" t="s">
        <v>86</v>
      </c>
      <c r="E99" s="62"/>
      <c r="F99" s="62"/>
      <c r="G99" s="62"/>
      <c r="H99" s="62"/>
      <c r="I99" s="62"/>
      <c r="J99" s="63">
        <f>J133</f>
        <v>0</v>
      </c>
      <c r="L99" s="60"/>
    </row>
    <row r="100" spans="2:65" s="4" customFormat="1" ht="19.95" customHeight="1" x14ac:dyDescent="0.2">
      <c r="B100" s="64"/>
      <c r="D100" s="65" t="s">
        <v>87</v>
      </c>
      <c r="E100" s="66"/>
      <c r="F100" s="66"/>
      <c r="G100" s="66"/>
      <c r="H100" s="66"/>
      <c r="I100" s="66"/>
      <c r="J100" s="67">
        <f>J134</f>
        <v>0</v>
      </c>
      <c r="L100" s="64"/>
    </row>
    <row r="101" spans="2:65" s="1" customFormat="1" ht="21.75" customHeight="1" x14ac:dyDescent="0.2">
      <c r="B101" s="18"/>
      <c r="L101" s="18"/>
    </row>
    <row r="102" spans="2:65" s="1" customFormat="1" ht="7.05" customHeight="1" x14ac:dyDescent="0.2">
      <c r="B102" s="18"/>
      <c r="L102" s="18"/>
    </row>
    <row r="103" spans="2:65" s="1" customFormat="1" ht="29.25" customHeight="1" x14ac:dyDescent="0.2">
      <c r="B103" s="18"/>
      <c r="C103" s="59" t="s">
        <v>54</v>
      </c>
      <c r="J103" s="68">
        <f>ROUND(J104 + J105 + J106 + J107 + J108 + J109,2)</f>
        <v>0</v>
      </c>
      <c r="L103" s="18"/>
      <c r="N103" s="69" t="s">
        <v>20</v>
      </c>
    </row>
    <row r="104" spans="2:65" s="1" customFormat="1" ht="18" customHeight="1" x14ac:dyDescent="0.2">
      <c r="B104" s="70"/>
      <c r="C104" s="71"/>
      <c r="D104" s="125" t="s">
        <v>55</v>
      </c>
      <c r="E104" s="125"/>
      <c r="F104" s="125"/>
      <c r="G104" s="71"/>
      <c r="H104" s="71"/>
      <c r="I104" s="71"/>
      <c r="J104" s="115">
        <v>0</v>
      </c>
      <c r="K104" s="71"/>
      <c r="L104" s="70"/>
      <c r="M104" s="71"/>
      <c r="N104" s="73" t="s">
        <v>22</v>
      </c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4" t="s">
        <v>56</v>
      </c>
      <c r="AZ104" s="71"/>
      <c r="BA104" s="71"/>
      <c r="BB104" s="71"/>
      <c r="BC104" s="71"/>
      <c r="BD104" s="71"/>
      <c r="BE104" s="75">
        <f t="shared" ref="BE104:BE109" si="0">IF(N104="základná",J104,0)</f>
        <v>0</v>
      </c>
      <c r="BF104" s="75">
        <f t="shared" ref="BF104:BF109" si="1">IF(N104="znížená",J104,0)</f>
        <v>0</v>
      </c>
      <c r="BG104" s="75">
        <f t="shared" ref="BG104:BG109" si="2">IF(N104="zákl. prenesená",J104,0)</f>
        <v>0</v>
      </c>
      <c r="BH104" s="75">
        <f t="shared" ref="BH104:BH109" si="3">IF(N104="zníž. prenesená",J104,0)</f>
        <v>0</v>
      </c>
      <c r="BI104" s="75">
        <f t="shared" ref="BI104:BI109" si="4">IF(N104="nulová",J104,0)</f>
        <v>0</v>
      </c>
      <c r="BJ104" s="74" t="s">
        <v>41</v>
      </c>
      <c r="BK104" s="71"/>
      <c r="BL104" s="71"/>
      <c r="BM104" s="71"/>
    </row>
    <row r="105" spans="2:65" s="1" customFormat="1" ht="18" customHeight="1" x14ac:dyDescent="0.2">
      <c r="B105" s="70"/>
      <c r="C105" s="71"/>
      <c r="D105" s="125" t="s">
        <v>57</v>
      </c>
      <c r="E105" s="125"/>
      <c r="F105" s="125"/>
      <c r="G105" s="71"/>
      <c r="H105" s="71"/>
      <c r="I105" s="71"/>
      <c r="J105" s="115">
        <v>0</v>
      </c>
      <c r="K105" s="71"/>
      <c r="L105" s="70"/>
      <c r="M105" s="71"/>
      <c r="N105" s="73" t="s">
        <v>22</v>
      </c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4" t="s">
        <v>56</v>
      </c>
      <c r="AZ105" s="71"/>
      <c r="BA105" s="71"/>
      <c r="BB105" s="71"/>
      <c r="BC105" s="71"/>
      <c r="BD105" s="71"/>
      <c r="BE105" s="75">
        <f t="shared" si="0"/>
        <v>0</v>
      </c>
      <c r="BF105" s="75">
        <f t="shared" si="1"/>
        <v>0</v>
      </c>
      <c r="BG105" s="75">
        <f t="shared" si="2"/>
        <v>0</v>
      </c>
      <c r="BH105" s="75">
        <f t="shared" si="3"/>
        <v>0</v>
      </c>
      <c r="BI105" s="75">
        <f t="shared" si="4"/>
        <v>0</v>
      </c>
      <c r="BJ105" s="74" t="s">
        <v>41</v>
      </c>
      <c r="BK105" s="71"/>
      <c r="BL105" s="71"/>
      <c r="BM105" s="71"/>
    </row>
    <row r="106" spans="2:65" s="1" customFormat="1" ht="18" customHeight="1" x14ac:dyDescent="0.2">
      <c r="B106" s="70"/>
      <c r="C106" s="71"/>
      <c r="D106" s="125" t="s">
        <v>58</v>
      </c>
      <c r="E106" s="125"/>
      <c r="F106" s="125"/>
      <c r="G106" s="71"/>
      <c r="H106" s="71"/>
      <c r="I106" s="71"/>
      <c r="J106" s="115">
        <v>0</v>
      </c>
      <c r="K106" s="71"/>
      <c r="L106" s="70"/>
      <c r="M106" s="71"/>
      <c r="N106" s="73" t="s">
        <v>22</v>
      </c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4" t="s">
        <v>56</v>
      </c>
      <c r="AZ106" s="71"/>
      <c r="BA106" s="71"/>
      <c r="BB106" s="71"/>
      <c r="BC106" s="71"/>
      <c r="BD106" s="71"/>
      <c r="BE106" s="75">
        <f t="shared" si="0"/>
        <v>0</v>
      </c>
      <c r="BF106" s="75">
        <f t="shared" si="1"/>
        <v>0</v>
      </c>
      <c r="BG106" s="75">
        <f t="shared" si="2"/>
        <v>0</v>
      </c>
      <c r="BH106" s="75">
        <f t="shared" si="3"/>
        <v>0</v>
      </c>
      <c r="BI106" s="75">
        <f t="shared" si="4"/>
        <v>0</v>
      </c>
      <c r="BJ106" s="74" t="s">
        <v>41</v>
      </c>
      <c r="BK106" s="71"/>
      <c r="BL106" s="71"/>
      <c r="BM106" s="71"/>
    </row>
    <row r="107" spans="2:65" s="1" customFormat="1" ht="18" customHeight="1" x14ac:dyDescent="0.2">
      <c r="B107" s="70"/>
      <c r="C107" s="71"/>
      <c r="D107" s="125" t="s">
        <v>59</v>
      </c>
      <c r="E107" s="125"/>
      <c r="F107" s="125"/>
      <c r="G107" s="71"/>
      <c r="H107" s="71"/>
      <c r="I107" s="71"/>
      <c r="J107" s="115">
        <v>0</v>
      </c>
      <c r="K107" s="71"/>
      <c r="L107" s="70"/>
      <c r="M107" s="71"/>
      <c r="N107" s="73" t="s">
        <v>22</v>
      </c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4" t="s">
        <v>56</v>
      </c>
      <c r="AZ107" s="71"/>
      <c r="BA107" s="71"/>
      <c r="BB107" s="71"/>
      <c r="BC107" s="71"/>
      <c r="BD107" s="71"/>
      <c r="BE107" s="75">
        <f t="shared" si="0"/>
        <v>0</v>
      </c>
      <c r="BF107" s="75">
        <f t="shared" si="1"/>
        <v>0</v>
      </c>
      <c r="BG107" s="75">
        <f t="shared" si="2"/>
        <v>0</v>
      </c>
      <c r="BH107" s="75">
        <f t="shared" si="3"/>
        <v>0</v>
      </c>
      <c r="BI107" s="75">
        <f t="shared" si="4"/>
        <v>0</v>
      </c>
      <c r="BJ107" s="74" t="s">
        <v>41</v>
      </c>
      <c r="BK107" s="71"/>
      <c r="BL107" s="71"/>
      <c r="BM107" s="71"/>
    </row>
    <row r="108" spans="2:65" s="1" customFormat="1" ht="18" customHeight="1" x14ac:dyDescent="0.2">
      <c r="B108" s="70"/>
      <c r="C108" s="71"/>
      <c r="D108" s="125" t="s">
        <v>60</v>
      </c>
      <c r="E108" s="125"/>
      <c r="F108" s="125"/>
      <c r="G108" s="71"/>
      <c r="H108" s="71"/>
      <c r="I108" s="71"/>
      <c r="J108" s="115">
        <v>0</v>
      </c>
      <c r="K108" s="71"/>
      <c r="L108" s="70"/>
      <c r="M108" s="71"/>
      <c r="N108" s="73" t="s">
        <v>22</v>
      </c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4" t="s">
        <v>56</v>
      </c>
      <c r="AZ108" s="71"/>
      <c r="BA108" s="71"/>
      <c r="BB108" s="71"/>
      <c r="BC108" s="71"/>
      <c r="BD108" s="71"/>
      <c r="BE108" s="75">
        <f t="shared" si="0"/>
        <v>0</v>
      </c>
      <c r="BF108" s="75">
        <f t="shared" si="1"/>
        <v>0</v>
      </c>
      <c r="BG108" s="75">
        <f t="shared" si="2"/>
        <v>0</v>
      </c>
      <c r="BH108" s="75">
        <f t="shared" si="3"/>
        <v>0</v>
      </c>
      <c r="BI108" s="75">
        <f t="shared" si="4"/>
        <v>0</v>
      </c>
      <c r="BJ108" s="74" t="s">
        <v>41</v>
      </c>
      <c r="BK108" s="71"/>
      <c r="BL108" s="71"/>
      <c r="BM108" s="71"/>
    </row>
    <row r="109" spans="2:65" s="1" customFormat="1" ht="18" customHeight="1" x14ac:dyDescent="0.2">
      <c r="B109" s="70"/>
      <c r="C109" s="71"/>
      <c r="D109" s="72" t="s">
        <v>61</v>
      </c>
      <c r="E109" s="71"/>
      <c r="F109" s="71"/>
      <c r="G109" s="71"/>
      <c r="H109" s="71"/>
      <c r="I109" s="71"/>
      <c r="J109" s="115">
        <f>ROUND(J32*T109,2)</f>
        <v>0</v>
      </c>
      <c r="K109" s="71"/>
      <c r="L109" s="70"/>
      <c r="M109" s="71"/>
      <c r="N109" s="73" t="s">
        <v>22</v>
      </c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4" t="s">
        <v>62</v>
      </c>
      <c r="AZ109" s="71"/>
      <c r="BA109" s="71"/>
      <c r="BB109" s="71"/>
      <c r="BC109" s="71"/>
      <c r="BD109" s="71"/>
      <c r="BE109" s="75">
        <f t="shared" si="0"/>
        <v>0</v>
      </c>
      <c r="BF109" s="75">
        <f t="shared" si="1"/>
        <v>0</v>
      </c>
      <c r="BG109" s="75">
        <f t="shared" si="2"/>
        <v>0</v>
      </c>
      <c r="BH109" s="75">
        <f t="shared" si="3"/>
        <v>0</v>
      </c>
      <c r="BI109" s="75">
        <f t="shared" si="4"/>
        <v>0</v>
      </c>
      <c r="BJ109" s="74" t="s">
        <v>41</v>
      </c>
      <c r="BK109" s="71"/>
      <c r="BL109" s="71"/>
      <c r="BM109" s="71"/>
    </row>
    <row r="110" spans="2:65" s="1" customFormat="1" x14ac:dyDescent="0.2">
      <c r="B110" s="18"/>
      <c r="L110" s="18"/>
    </row>
    <row r="111" spans="2:65" s="1" customFormat="1" ht="29.25" customHeight="1" x14ac:dyDescent="0.2">
      <c r="B111" s="18"/>
      <c r="C111" s="38" t="s">
        <v>44</v>
      </c>
      <c r="D111" s="39"/>
      <c r="E111" s="39"/>
      <c r="F111" s="39"/>
      <c r="G111" s="39"/>
      <c r="H111" s="39"/>
      <c r="I111" s="39"/>
      <c r="J111" s="40">
        <f>ROUND(J98+J103,2)</f>
        <v>0</v>
      </c>
      <c r="K111" s="39"/>
      <c r="L111" s="18"/>
    </row>
    <row r="112" spans="2:65" s="1" customFormat="1" ht="7.05" customHeight="1" x14ac:dyDescent="0.2"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18"/>
    </row>
    <row r="116" spans="2:12" s="1" customFormat="1" ht="7.05" customHeight="1" x14ac:dyDescent="0.2">
      <c r="B116" s="27"/>
      <c r="C116" s="28"/>
      <c r="D116" s="28"/>
      <c r="E116" s="28"/>
      <c r="F116" s="28"/>
      <c r="G116" s="28"/>
      <c r="H116" s="28"/>
      <c r="I116" s="28"/>
      <c r="J116" s="28"/>
      <c r="K116" s="28"/>
      <c r="L116" s="18"/>
    </row>
    <row r="117" spans="2:12" s="1" customFormat="1" ht="25.05" customHeight="1" x14ac:dyDescent="0.2">
      <c r="B117" s="18"/>
      <c r="C117" s="11" t="s">
        <v>63</v>
      </c>
      <c r="L117" s="18"/>
    </row>
    <row r="118" spans="2:12" s="1" customFormat="1" ht="7.05" customHeight="1" x14ac:dyDescent="0.2">
      <c r="B118" s="18"/>
      <c r="L118" s="18"/>
    </row>
    <row r="119" spans="2:12" s="1" customFormat="1" ht="12" customHeight="1" x14ac:dyDescent="0.2">
      <c r="B119" s="18"/>
      <c r="C119" s="13" t="s">
        <v>4</v>
      </c>
      <c r="L119" s="18"/>
    </row>
    <row r="120" spans="2:12" s="1" customFormat="1" ht="16.5" customHeight="1" x14ac:dyDescent="0.2">
      <c r="B120" s="18"/>
      <c r="E120" s="122" t="str">
        <f>E7</f>
        <v>Fotovoltický zdroj 299,7 kWp- zníženie emisií CO₂</v>
      </c>
      <c r="F120" s="126"/>
      <c r="G120" s="126"/>
      <c r="H120" s="126"/>
      <c r="L120" s="18"/>
    </row>
    <row r="121" spans="2:12" ht="12" customHeight="1" x14ac:dyDescent="0.2">
      <c r="B121" s="10"/>
      <c r="C121" s="13" t="s">
        <v>46</v>
      </c>
      <c r="L121" s="10"/>
    </row>
    <row r="122" spans="2:12" s="1" customFormat="1" ht="16.5" customHeight="1" x14ac:dyDescent="0.2">
      <c r="B122" s="18"/>
      <c r="E122" s="122"/>
      <c r="F122" s="121"/>
      <c r="G122" s="121"/>
      <c r="H122" s="121"/>
      <c r="L122" s="18"/>
    </row>
    <row r="123" spans="2:12" s="1" customFormat="1" ht="12" customHeight="1" x14ac:dyDescent="0.2">
      <c r="B123" s="18"/>
      <c r="C123" s="13" t="s">
        <v>47</v>
      </c>
      <c r="L123" s="18"/>
    </row>
    <row r="124" spans="2:12" s="1" customFormat="1" ht="16.5" customHeight="1" x14ac:dyDescent="0.2">
      <c r="B124" s="18"/>
      <c r="E124" s="120">
        <f>E11</f>
        <v>0</v>
      </c>
      <c r="F124" s="121"/>
      <c r="G124" s="121"/>
      <c r="H124" s="121"/>
      <c r="L124" s="18"/>
    </row>
    <row r="125" spans="2:12" s="1" customFormat="1" ht="7.05" customHeight="1" x14ac:dyDescent="0.2">
      <c r="B125" s="18"/>
      <c r="L125" s="18"/>
    </row>
    <row r="126" spans="2:12" s="1" customFormat="1" ht="12" customHeight="1" x14ac:dyDescent="0.2">
      <c r="B126" s="18"/>
      <c r="C126" s="13" t="s">
        <v>7</v>
      </c>
      <c r="F126" s="12" t="str">
        <f>F14</f>
        <v>kat. územie Levice, č.p.: 1786/7, 1786/4 a 1786/9</v>
      </c>
      <c r="I126" s="13" t="s">
        <v>8</v>
      </c>
      <c r="J126" s="29">
        <f>IF(J14="","",J14)</f>
        <v>45330</v>
      </c>
      <c r="L126" s="18"/>
    </row>
    <row r="127" spans="2:12" s="1" customFormat="1" ht="7.05" customHeight="1" x14ac:dyDescent="0.2">
      <c r="B127" s="18"/>
      <c r="L127" s="18"/>
    </row>
    <row r="128" spans="2:12" s="1" customFormat="1" ht="15.3" customHeight="1" x14ac:dyDescent="0.2">
      <c r="B128" s="18"/>
      <c r="C128" s="13" t="s">
        <v>9</v>
      </c>
      <c r="F128" s="12" t="str">
        <f>E17</f>
        <v>LEVICKÉ MLIEKÁRNE a.s.</v>
      </c>
      <c r="I128" s="13" t="s">
        <v>13</v>
      </c>
      <c r="J128" s="15">
        <f>E23</f>
        <v>0</v>
      </c>
      <c r="L128" s="18"/>
    </row>
    <row r="129" spans="2:65" s="1" customFormat="1" ht="15.3" customHeight="1" x14ac:dyDescent="0.2">
      <c r="B129" s="18"/>
      <c r="C129" s="13" t="s">
        <v>12</v>
      </c>
      <c r="F129" s="12" t="str">
        <f>IF(E20="","",E20)</f>
        <v/>
      </c>
      <c r="I129" s="13" t="s">
        <v>14</v>
      </c>
      <c r="J129" s="15">
        <f>E26</f>
        <v>0</v>
      </c>
      <c r="L129" s="18"/>
    </row>
    <row r="130" spans="2:65" s="1" customFormat="1" ht="10.35" customHeight="1" x14ac:dyDescent="0.2">
      <c r="B130" s="18"/>
      <c r="L130" s="18"/>
    </row>
    <row r="131" spans="2:65" s="5" customFormat="1" ht="29.25" customHeight="1" x14ac:dyDescent="0.2">
      <c r="B131" s="76"/>
      <c r="C131" s="77" t="s">
        <v>64</v>
      </c>
      <c r="D131" s="78" t="s">
        <v>37</v>
      </c>
      <c r="E131" s="78" t="s">
        <v>35</v>
      </c>
      <c r="F131" s="78" t="s">
        <v>36</v>
      </c>
      <c r="G131" s="78" t="s">
        <v>65</v>
      </c>
      <c r="H131" s="78" t="s">
        <v>66</v>
      </c>
      <c r="I131" s="78" t="s">
        <v>67</v>
      </c>
      <c r="J131" s="79" t="s">
        <v>51</v>
      </c>
      <c r="K131" s="80" t="s">
        <v>68</v>
      </c>
      <c r="L131" s="76"/>
      <c r="M131" s="32" t="s">
        <v>0</v>
      </c>
      <c r="N131" s="33" t="s">
        <v>20</v>
      </c>
      <c r="O131" s="33" t="s">
        <v>69</v>
      </c>
      <c r="P131" s="33" t="s">
        <v>70</v>
      </c>
      <c r="Q131" s="33" t="s">
        <v>71</v>
      </c>
      <c r="R131" s="33" t="s">
        <v>72</v>
      </c>
      <c r="S131" s="33" t="s">
        <v>73</v>
      </c>
      <c r="T131" s="34" t="s">
        <v>74</v>
      </c>
    </row>
    <row r="132" spans="2:65" s="1" customFormat="1" ht="22.95" customHeight="1" x14ac:dyDescent="0.3">
      <c r="B132" s="18"/>
      <c r="C132" s="36" t="s">
        <v>48</v>
      </c>
      <c r="J132" s="81">
        <f>BK132</f>
        <v>0</v>
      </c>
      <c r="L132" s="18"/>
      <c r="M132" s="35"/>
      <c r="N132" s="30"/>
      <c r="O132" s="30"/>
      <c r="P132" s="82">
        <f>P133</f>
        <v>0</v>
      </c>
      <c r="Q132" s="30"/>
      <c r="R132" s="82">
        <f>R133</f>
        <v>0</v>
      </c>
      <c r="S132" s="30"/>
      <c r="T132" s="83">
        <f>T133</f>
        <v>0</v>
      </c>
      <c r="AT132" s="7" t="s">
        <v>38</v>
      </c>
      <c r="AU132" s="7" t="s">
        <v>53</v>
      </c>
      <c r="BK132" s="84">
        <f>BK133</f>
        <v>0</v>
      </c>
    </row>
    <row r="133" spans="2:65" s="6" customFormat="1" ht="25.95" customHeight="1" x14ac:dyDescent="0.25">
      <c r="B133" s="85"/>
      <c r="D133" s="86" t="s">
        <v>38</v>
      </c>
      <c r="E133" s="87" t="s">
        <v>88</v>
      </c>
      <c r="F133" s="87" t="s">
        <v>89</v>
      </c>
      <c r="I133" s="88"/>
      <c r="J133" s="89">
        <f>BK133</f>
        <v>0</v>
      </c>
      <c r="L133" s="85"/>
      <c r="M133" s="90"/>
      <c r="P133" s="91">
        <f>P134</f>
        <v>0</v>
      </c>
      <c r="R133" s="91">
        <f>R134</f>
        <v>0</v>
      </c>
      <c r="T133" s="92">
        <f>T134</f>
        <v>0</v>
      </c>
      <c r="AR133" s="86" t="s">
        <v>40</v>
      </c>
      <c r="AT133" s="93" t="s">
        <v>38</v>
      </c>
      <c r="AU133" s="93" t="s">
        <v>39</v>
      </c>
      <c r="AY133" s="86" t="s">
        <v>75</v>
      </c>
      <c r="BK133" s="94">
        <f>BK134</f>
        <v>0</v>
      </c>
    </row>
    <row r="134" spans="2:65" s="6" customFormat="1" ht="22.95" customHeight="1" x14ac:dyDescent="0.25">
      <c r="B134" s="85"/>
      <c r="D134" s="86" t="s">
        <v>38</v>
      </c>
      <c r="E134" s="95" t="s">
        <v>90</v>
      </c>
      <c r="F134" s="95" t="s">
        <v>91</v>
      </c>
      <c r="I134" s="88"/>
      <c r="J134" s="96">
        <f>BK134</f>
        <v>0</v>
      </c>
      <c r="L134" s="85"/>
      <c r="M134" s="90"/>
      <c r="P134" s="91">
        <f>SUM(P135:P172)</f>
        <v>0</v>
      </c>
      <c r="R134" s="91">
        <f>SUM(R135:R172)</f>
        <v>0</v>
      </c>
      <c r="T134" s="92">
        <f>SUM(T135:T172)</f>
        <v>0</v>
      </c>
      <c r="AR134" s="86" t="s">
        <v>40</v>
      </c>
      <c r="AT134" s="93" t="s">
        <v>38</v>
      </c>
      <c r="AU134" s="93" t="s">
        <v>40</v>
      </c>
      <c r="AY134" s="86" t="s">
        <v>75</v>
      </c>
      <c r="BK134" s="94">
        <f>SUM(BK135:BK172)</f>
        <v>0</v>
      </c>
    </row>
    <row r="135" spans="2:65" s="97" customFormat="1" ht="24.3" customHeight="1" x14ac:dyDescent="0.2">
      <c r="B135" s="98"/>
      <c r="C135" s="99">
        <v>1</v>
      </c>
      <c r="D135" s="99" t="s">
        <v>77</v>
      </c>
      <c r="E135" s="100" t="s">
        <v>95</v>
      </c>
      <c r="F135" s="101" t="s">
        <v>94</v>
      </c>
      <c r="G135" s="102" t="s">
        <v>169</v>
      </c>
      <c r="H135" s="103">
        <v>1</v>
      </c>
      <c r="I135" s="116"/>
      <c r="J135" s="103">
        <f t="shared" ref="J135" si="5">ROUND(I135*H135,3)</f>
        <v>0</v>
      </c>
      <c r="K135" s="104"/>
      <c r="L135" s="105"/>
      <c r="M135" s="110" t="s">
        <v>0</v>
      </c>
      <c r="N135" s="111" t="s">
        <v>22</v>
      </c>
      <c r="P135" s="112">
        <f t="shared" ref="P135" si="6">O135*H135</f>
        <v>0</v>
      </c>
      <c r="Q135" s="112">
        <v>0</v>
      </c>
      <c r="R135" s="112">
        <f t="shared" ref="R135" si="7">Q135*H135</f>
        <v>0</v>
      </c>
      <c r="S135" s="112">
        <v>0</v>
      </c>
      <c r="T135" s="113">
        <f t="shared" ref="T135" si="8">S135*H135</f>
        <v>0</v>
      </c>
      <c r="AR135" s="106" t="s">
        <v>84</v>
      </c>
      <c r="AT135" s="106" t="s">
        <v>77</v>
      </c>
      <c r="AU135" s="106" t="s">
        <v>41</v>
      </c>
      <c r="AY135" s="107" t="s">
        <v>75</v>
      </c>
      <c r="BE135" s="108">
        <f t="shared" ref="BE135" si="9">IF(N135="základná",J135,0)</f>
        <v>0</v>
      </c>
      <c r="BF135" s="108">
        <f t="shared" ref="BF135" si="10">IF(N135="znížená",J135,0)</f>
        <v>0</v>
      </c>
      <c r="BG135" s="108">
        <f t="shared" ref="BG135" si="11">IF(N135="zákl. prenesená",J135,0)</f>
        <v>0</v>
      </c>
      <c r="BH135" s="108">
        <f t="shared" ref="BH135" si="12">IF(N135="zníž. prenesená",J135,0)</f>
        <v>0</v>
      </c>
      <c r="BI135" s="108">
        <f t="shared" ref="BI135" si="13">IF(N135="nulová",J135,0)</f>
        <v>0</v>
      </c>
      <c r="BJ135" s="107" t="s">
        <v>41</v>
      </c>
      <c r="BK135" s="109">
        <f t="shared" ref="BK135" si="14">ROUND(I135*H135,3)</f>
        <v>0</v>
      </c>
      <c r="BL135" s="107" t="s">
        <v>84</v>
      </c>
      <c r="BM135" s="106" t="s">
        <v>81</v>
      </c>
    </row>
    <row r="136" spans="2:65" s="97" customFormat="1" ht="24.3" customHeight="1" x14ac:dyDescent="0.2">
      <c r="B136" s="98"/>
      <c r="C136" s="99">
        <v>2</v>
      </c>
      <c r="D136" s="99" t="s">
        <v>77</v>
      </c>
      <c r="E136" s="100" t="s">
        <v>97</v>
      </c>
      <c r="F136" s="101" t="s">
        <v>96</v>
      </c>
      <c r="G136" s="102" t="s">
        <v>169</v>
      </c>
      <c r="H136" s="103">
        <v>600</v>
      </c>
      <c r="I136" s="116"/>
      <c r="J136" s="103">
        <f t="shared" ref="J136:J142" si="15">ROUND(I136*H136,3)</f>
        <v>0</v>
      </c>
      <c r="K136" s="104"/>
      <c r="L136" s="105"/>
      <c r="M136" s="110" t="s">
        <v>0</v>
      </c>
      <c r="N136" s="111" t="s">
        <v>22</v>
      </c>
      <c r="P136" s="112">
        <f t="shared" ref="P136:P142" si="16">O136*H136</f>
        <v>0</v>
      </c>
      <c r="Q136" s="112">
        <v>0</v>
      </c>
      <c r="R136" s="112">
        <f t="shared" ref="R136:R142" si="17">Q136*H136</f>
        <v>0</v>
      </c>
      <c r="S136" s="112">
        <v>0</v>
      </c>
      <c r="T136" s="113">
        <f t="shared" ref="T136:T142" si="18">S136*H136</f>
        <v>0</v>
      </c>
      <c r="AR136" s="106" t="s">
        <v>84</v>
      </c>
      <c r="AT136" s="106" t="s">
        <v>77</v>
      </c>
      <c r="AU136" s="106" t="s">
        <v>41</v>
      </c>
      <c r="AY136" s="107" t="s">
        <v>75</v>
      </c>
      <c r="BE136" s="108">
        <f t="shared" ref="BE136:BE142" si="19">IF(N136="základná",J136,0)</f>
        <v>0</v>
      </c>
      <c r="BF136" s="108">
        <f t="shared" ref="BF136:BF142" si="20">IF(N136="znížená",J136,0)</f>
        <v>0</v>
      </c>
      <c r="BG136" s="108">
        <f t="shared" ref="BG136:BG142" si="21">IF(N136="zákl. prenesená",J136,0)</f>
        <v>0</v>
      </c>
      <c r="BH136" s="108">
        <f t="shared" ref="BH136:BH142" si="22">IF(N136="zníž. prenesená",J136,0)</f>
        <v>0</v>
      </c>
      <c r="BI136" s="108">
        <f t="shared" ref="BI136:BI142" si="23">IF(N136="nulová",J136,0)</f>
        <v>0</v>
      </c>
      <c r="BJ136" s="107" t="s">
        <v>41</v>
      </c>
      <c r="BK136" s="109">
        <f t="shared" ref="BK136:BK142" si="24">ROUND(I136*H136,3)</f>
        <v>0</v>
      </c>
      <c r="BL136" s="107" t="s">
        <v>84</v>
      </c>
      <c r="BM136" s="106" t="s">
        <v>81</v>
      </c>
    </row>
    <row r="137" spans="2:65" s="97" customFormat="1" ht="16.5" customHeight="1" x14ac:dyDescent="0.2">
      <c r="B137" s="98"/>
      <c r="C137" s="99">
        <v>3</v>
      </c>
      <c r="D137" s="99" t="s">
        <v>82</v>
      </c>
      <c r="E137" s="100" t="s">
        <v>102</v>
      </c>
      <c r="F137" s="101" t="s">
        <v>176</v>
      </c>
      <c r="G137" s="102" t="s">
        <v>169</v>
      </c>
      <c r="H137" s="103">
        <v>600</v>
      </c>
      <c r="I137" s="116"/>
      <c r="J137" s="103">
        <f t="shared" si="15"/>
        <v>0</v>
      </c>
      <c r="K137" s="104"/>
      <c r="L137" s="105"/>
      <c r="M137" s="110" t="s">
        <v>0</v>
      </c>
      <c r="N137" s="111" t="s">
        <v>22</v>
      </c>
      <c r="P137" s="112">
        <f t="shared" si="16"/>
        <v>0</v>
      </c>
      <c r="Q137" s="112">
        <v>0</v>
      </c>
      <c r="R137" s="112">
        <f t="shared" si="17"/>
        <v>0</v>
      </c>
      <c r="S137" s="112">
        <v>0</v>
      </c>
      <c r="T137" s="113">
        <f t="shared" si="18"/>
        <v>0</v>
      </c>
      <c r="AR137" s="106" t="s">
        <v>85</v>
      </c>
      <c r="AT137" s="106" t="s">
        <v>82</v>
      </c>
      <c r="AU137" s="106" t="s">
        <v>41</v>
      </c>
      <c r="AY137" s="107" t="s">
        <v>75</v>
      </c>
      <c r="BE137" s="108">
        <f t="shared" si="19"/>
        <v>0</v>
      </c>
      <c r="BF137" s="108">
        <f t="shared" si="20"/>
        <v>0</v>
      </c>
      <c r="BG137" s="108">
        <f t="shared" si="21"/>
        <v>0</v>
      </c>
      <c r="BH137" s="108">
        <f t="shared" si="22"/>
        <v>0</v>
      </c>
      <c r="BI137" s="108">
        <f t="shared" si="23"/>
        <v>0</v>
      </c>
      <c r="BJ137" s="107" t="s">
        <v>41</v>
      </c>
      <c r="BK137" s="109">
        <f t="shared" si="24"/>
        <v>0</v>
      </c>
      <c r="BL137" s="107" t="s">
        <v>84</v>
      </c>
      <c r="BM137" s="106" t="s">
        <v>78</v>
      </c>
    </row>
    <row r="138" spans="2:65" s="97" customFormat="1" ht="16.5" customHeight="1" x14ac:dyDescent="0.2">
      <c r="B138" s="98"/>
      <c r="C138" s="99">
        <v>4</v>
      </c>
      <c r="D138" s="99" t="s">
        <v>82</v>
      </c>
      <c r="E138" s="100" t="s">
        <v>103</v>
      </c>
      <c r="F138" s="101" t="s">
        <v>98</v>
      </c>
      <c r="G138" s="102" t="s">
        <v>169</v>
      </c>
      <c r="H138" s="103">
        <v>600</v>
      </c>
      <c r="I138" s="116"/>
      <c r="J138" s="103">
        <f t="shared" si="15"/>
        <v>0</v>
      </c>
      <c r="K138" s="104"/>
      <c r="L138" s="105"/>
      <c r="M138" s="110" t="s">
        <v>0</v>
      </c>
      <c r="N138" s="111" t="s">
        <v>22</v>
      </c>
      <c r="P138" s="112">
        <f t="shared" si="16"/>
        <v>0</v>
      </c>
      <c r="Q138" s="112">
        <v>0</v>
      </c>
      <c r="R138" s="112">
        <f t="shared" si="17"/>
        <v>0</v>
      </c>
      <c r="S138" s="112">
        <v>0</v>
      </c>
      <c r="T138" s="113">
        <f t="shared" si="18"/>
        <v>0</v>
      </c>
      <c r="AR138" s="106" t="s">
        <v>85</v>
      </c>
      <c r="AT138" s="106" t="s">
        <v>82</v>
      </c>
      <c r="AU138" s="106" t="s">
        <v>41</v>
      </c>
      <c r="AY138" s="107" t="s">
        <v>75</v>
      </c>
      <c r="BE138" s="108">
        <f t="shared" si="19"/>
        <v>0</v>
      </c>
      <c r="BF138" s="108">
        <f t="shared" si="20"/>
        <v>0</v>
      </c>
      <c r="BG138" s="108">
        <f t="shared" si="21"/>
        <v>0</v>
      </c>
      <c r="BH138" s="108">
        <f t="shared" si="22"/>
        <v>0</v>
      </c>
      <c r="BI138" s="108">
        <f t="shared" si="23"/>
        <v>0</v>
      </c>
      <c r="BJ138" s="107" t="s">
        <v>41</v>
      </c>
      <c r="BK138" s="109">
        <f t="shared" si="24"/>
        <v>0</v>
      </c>
      <c r="BL138" s="107" t="s">
        <v>84</v>
      </c>
      <c r="BM138" s="106" t="s">
        <v>76</v>
      </c>
    </row>
    <row r="139" spans="2:65" s="97" customFormat="1" ht="16.5" customHeight="1" x14ac:dyDescent="0.2">
      <c r="B139" s="98"/>
      <c r="C139" s="99">
        <v>5</v>
      </c>
      <c r="D139" s="99" t="s">
        <v>82</v>
      </c>
      <c r="E139" s="100" t="s">
        <v>104</v>
      </c>
      <c r="F139" s="101" t="s">
        <v>99</v>
      </c>
      <c r="G139" s="102" t="s">
        <v>169</v>
      </c>
      <c r="H139" s="103">
        <v>180</v>
      </c>
      <c r="I139" s="116"/>
      <c r="J139" s="103">
        <f t="shared" si="15"/>
        <v>0</v>
      </c>
      <c r="K139" s="104"/>
      <c r="L139" s="105"/>
      <c r="M139" s="110" t="s">
        <v>0</v>
      </c>
      <c r="N139" s="111" t="s">
        <v>22</v>
      </c>
      <c r="P139" s="112">
        <f t="shared" si="16"/>
        <v>0</v>
      </c>
      <c r="Q139" s="112">
        <v>0</v>
      </c>
      <c r="R139" s="112">
        <f t="shared" si="17"/>
        <v>0</v>
      </c>
      <c r="S139" s="112">
        <v>0</v>
      </c>
      <c r="T139" s="113">
        <f t="shared" si="18"/>
        <v>0</v>
      </c>
      <c r="AR139" s="106" t="s">
        <v>85</v>
      </c>
      <c r="AT139" s="106" t="s">
        <v>82</v>
      </c>
      <c r="AU139" s="106" t="s">
        <v>41</v>
      </c>
      <c r="AY139" s="107" t="s">
        <v>75</v>
      </c>
      <c r="BE139" s="108">
        <f t="shared" si="19"/>
        <v>0</v>
      </c>
      <c r="BF139" s="108">
        <f t="shared" si="20"/>
        <v>0</v>
      </c>
      <c r="BG139" s="108">
        <f t="shared" si="21"/>
        <v>0</v>
      </c>
      <c r="BH139" s="108">
        <f t="shared" si="22"/>
        <v>0</v>
      </c>
      <c r="BI139" s="108">
        <f t="shared" si="23"/>
        <v>0</v>
      </c>
      <c r="BJ139" s="107" t="s">
        <v>41</v>
      </c>
      <c r="BK139" s="109">
        <f t="shared" si="24"/>
        <v>0</v>
      </c>
      <c r="BL139" s="107" t="s">
        <v>84</v>
      </c>
      <c r="BM139" s="106" t="s">
        <v>79</v>
      </c>
    </row>
    <row r="140" spans="2:65" s="97" customFormat="1" ht="16.5" customHeight="1" x14ac:dyDescent="0.2">
      <c r="B140" s="98"/>
      <c r="C140" s="99">
        <v>6</v>
      </c>
      <c r="D140" s="99" t="s">
        <v>82</v>
      </c>
      <c r="E140" s="100" t="s">
        <v>105</v>
      </c>
      <c r="F140" s="101" t="s">
        <v>100</v>
      </c>
      <c r="G140" s="102" t="s">
        <v>169</v>
      </c>
      <c r="H140" s="103">
        <v>3</v>
      </c>
      <c r="I140" s="116"/>
      <c r="J140" s="103">
        <f t="shared" si="15"/>
        <v>0</v>
      </c>
      <c r="K140" s="104"/>
      <c r="L140" s="105"/>
      <c r="M140" s="110" t="s">
        <v>0</v>
      </c>
      <c r="N140" s="111" t="s">
        <v>22</v>
      </c>
      <c r="P140" s="112">
        <f t="shared" si="16"/>
        <v>0</v>
      </c>
      <c r="Q140" s="112">
        <v>0</v>
      </c>
      <c r="R140" s="112">
        <f t="shared" si="17"/>
        <v>0</v>
      </c>
      <c r="S140" s="112">
        <v>0</v>
      </c>
      <c r="T140" s="113">
        <f t="shared" si="18"/>
        <v>0</v>
      </c>
      <c r="AR140" s="106" t="s">
        <v>85</v>
      </c>
      <c r="AT140" s="106" t="s">
        <v>82</v>
      </c>
      <c r="AU140" s="106" t="s">
        <v>41</v>
      </c>
      <c r="AY140" s="107" t="s">
        <v>75</v>
      </c>
      <c r="BE140" s="108">
        <f t="shared" si="19"/>
        <v>0</v>
      </c>
      <c r="BF140" s="108">
        <f t="shared" si="20"/>
        <v>0</v>
      </c>
      <c r="BG140" s="108">
        <f t="shared" si="21"/>
        <v>0</v>
      </c>
      <c r="BH140" s="108">
        <f t="shared" si="22"/>
        <v>0</v>
      </c>
      <c r="BI140" s="108">
        <f t="shared" si="23"/>
        <v>0</v>
      </c>
      <c r="BJ140" s="107" t="s">
        <v>41</v>
      </c>
      <c r="BK140" s="109">
        <f t="shared" si="24"/>
        <v>0</v>
      </c>
      <c r="BL140" s="107" t="s">
        <v>84</v>
      </c>
      <c r="BM140" s="106" t="s">
        <v>78</v>
      </c>
    </row>
    <row r="141" spans="2:65" s="97" customFormat="1" ht="16.5" customHeight="1" x14ac:dyDescent="0.2">
      <c r="B141" s="98"/>
      <c r="C141" s="99">
        <v>7</v>
      </c>
      <c r="D141" s="99" t="s">
        <v>82</v>
      </c>
      <c r="E141" s="100" t="s">
        <v>106</v>
      </c>
      <c r="F141" s="101" t="s">
        <v>101</v>
      </c>
      <c r="G141" s="102" t="s">
        <v>169</v>
      </c>
      <c r="H141" s="103">
        <v>2</v>
      </c>
      <c r="I141" s="116"/>
      <c r="J141" s="103">
        <f t="shared" si="15"/>
        <v>0</v>
      </c>
      <c r="K141" s="104"/>
      <c r="L141" s="105"/>
      <c r="M141" s="110" t="s">
        <v>0</v>
      </c>
      <c r="N141" s="111" t="s">
        <v>22</v>
      </c>
      <c r="P141" s="112">
        <f t="shared" si="16"/>
        <v>0</v>
      </c>
      <c r="Q141" s="112">
        <v>0</v>
      </c>
      <c r="R141" s="112">
        <f t="shared" si="17"/>
        <v>0</v>
      </c>
      <c r="S141" s="112">
        <v>0</v>
      </c>
      <c r="T141" s="113">
        <f t="shared" si="18"/>
        <v>0</v>
      </c>
      <c r="AR141" s="106" t="s">
        <v>85</v>
      </c>
      <c r="AT141" s="106" t="s">
        <v>82</v>
      </c>
      <c r="AU141" s="106" t="s">
        <v>41</v>
      </c>
      <c r="AY141" s="107" t="s">
        <v>75</v>
      </c>
      <c r="BE141" s="108">
        <f t="shared" si="19"/>
        <v>0</v>
      </c>
      <c r="BF141" s="108">
        <f t="shared" si="20"/>
        <v>0</v>
      </c>
      <c r="BG141" s="108">
        <f t="shared" si="21"/>
        <v>0</v>
      </c>
      <c r="BH141" s="108">
        <f t="shared" si="22"/>
        <v>0</v>
      </c>
      <c r="BI141" s="108">
        <f t="shared" si="23"/>
        <v>0</v>
      </c>
      <c r="BJ141" s="107" t="s">
        <v>41</v>
      </c>
      <c r="BK141" s="109">
        <f t="shared" si="24"/>
        <v>0</v>
      </c>
      <c r="BL141" s="107" t="s">
        <v>84</v>
      </c>
      <c r="BM141" s="106" t="s">
        <v>76</v>
      </c>
    </row>
    <row r="142" spans="2:65" s="97" customFormat="1" ht="29.25" customHeight="1" x14ac:dyDescent="0.2">
      <c r="B142" s="98"/>
      <c r="C142" s="99">
        <v>8</v>
      </c>
      <c r="D142" s="99" t="s">
        <v>77</v>
      </c>
      <c r="E142" s="100" t="s">
        <v>107</v>
      </c>
      <c r="F142" s="101" t="s">
        <v>138</v>
      </c>
      <c r="G142" s="102" t="s">
        <v>170</v>
      </c>
      <c r="H142" s="103">
        <v>5</v>
      </c>
      <c r="I142" s="116"/>
      <c r="J142" s="103">
        <f t="shared" si="15"/>
        <v>0</v>
      </c>
      <c r="K142" s="104"/>
      <c r="L142" s="105"/>
      <c r="M142" s="110" t="s">
        <v>0</v>
      </c>
      <c r="N142" s="111" t="s">
        <v>22</v>
      </c>
      <c r="P142" s="112">
        <f t="shared" si="16"/>
        <v>0</v>
      </c>
      <c r="Q142" s="112">
        <v>0</v>
      </c>
      <c r="R142" s="112">
        <f t="shared" si="17"/>
        <v>0</v>
      </c>
      <c r="S142" s="112">
        <v>0</v>
      </c>
      <c r="T142" s="113">
        <f t="shared" si="18"/>
        <v>0</v>
      </c>
      <c r="AR142" s="106" t="s">
        <v>84</v>
      </c>
      <c r="AT142" s="106" t="s">
        <v>77</v>
      </c>
      <c r="AU142" s="106" t="s">
        <v>41</v>
      </c>
      <c r="AY142" s="107" t="s">
        <v>75</v>
      </c>
      <c r="BE142" s="108">
        <f t="shared" si="19"/>
        <v>0</v>
      </c>
      <c r="BF142" s="108">
        <f t="shared" si="20"/>
        <v>0</v>
      </c>
      <c r="BG142" s="108">
        <f t="shared" si="21"/>
        <v>0</v>
      </c>
      <c r="BH142" s="108">
        <f t="shared" si="22"/>
        <v>0</v>
      </c>
      <c r="BI142" s="108">
        <f t="shared" si="23"/>
        <v>0</v>
      </c>
      <c r="BJ142" s="107" t="s">
        <v>41</v>
      </c>
      <c r="BK142" s="109">
        <f t="shared" si="24"/>
        <v>0</v>
      </c>
      <c r="BL142" s="107" t="s">
        <v>84</v>
      </c>
      <c r="BM142" s="106" t="s">
        <v>81</v>
      </c>
    </row>
    <row r="143" spans="2:65" s="97" customFormat="1" ht="16.5" customHeight="1" x14ac:dyDescent="0.2">
      <c r="B143" s="98"/>
      <c r="C143" s="99">
        <v>9</v>
      </c>
      <c r="D143" s="99" t="s">
        <v>82</v>
      </c>
      <c r="E143" s="100" t="s">
        <v>108</v>
      </c>
      <c r="F143" s="101" t="s">
        <v>139</v>
      </c>
      <c r="G143" s="102" t="s">
        <v>83</v>
      </c>
      <c r="H143" s="103">
        <v>1</v>
      </c>
      <c r="I143" s="116"/>
      <c r="J143" s="103">
        <f t="shared" ref="J143:J157" si="25">ROUND(I143*H143,3)</f>
        <v>0</v>
      </c>
      <c r="K143" s="104"/>
      <c r="L143" s="105"/>
      <c r="M143" s="110" t="s">
        <v>0</v>
      </c>
      <c r="N143" s="111" t="s">
        <v>22</v>
      </c>
      <c r="P143" s="112">
        <f t="shared" ref="P143:P157" si="26">O143*H143</f>
        <v>0</v>
      </c>
      <c r="Q143" s="112">
        <v>0</v>
      </c>
      <c r="R143" s="112">
        <f t="shared" ref="R143:R157" si="27">Q143*H143</f>
        <v>0</v>
      </c>
      <c r="S143" s="112">
        <v>0</v>
      </c>
      <c r="T143" s="113">
        <f t="shared" ref="T143:T157" si="28">S143*H143</f>
        <v>0</v>
      </c>
      <c r="AR143" s="106" t="s">
        <v>85</v>
      </c>
      <c r="AT143" s="106" t="s">
        <v>82</v>
      </c>
      <c r="AU143" s="106" t="s">
        <v>41</v>
      </c>
      <c r="AY143" s="107" t="s">
        <v>75</v>
      </c>
      <c r="BE143" s="108">
        <f t="shared" ref="BE143:BE157" si="29">IF(N143="základná",J143,0)</f>
        <v>0</v>
      </c>
      <c r="BF143" s="108">
        <f t="shared" ref="BF143:BF157" si="30">IF(N143="znížená",J143,0)</f>
        <v>0</v>
      </c>
      <c r="BG143" s="108">
        <f t="shared" ref="BG143:BG157" si="31">IF(N143="zákl. prenesená",J143,0)</f>
        <v>0</v>
      </c>
      <c r="BH143" s="108">
        <f t="shared" ref="BH143:BH157" si="32">IF(N143="zníž. prenesená",J143,0)</f>
        <v>0</v>
      </c>
      <c r="BI143" s="108">
        <f t="shared" ref="BI143:BI157" si="33">IF(N143="nulová",J143,0)</f>
        <v>0</v>
      </c>
      <c r="BJ143" s="107" t="s">
        <v>41</v>
      </c>
      <c r="BK143" s="109">
        <f t="shared" ref="BK143:BK157" si="34">ROUND(I143*H143,3)</f>
        <v>0</v>
      </c>
      <c r="BL143" s="107" t="s">
        <v>84</v>
      </c>
      <c r="BM143" s="106" t="s">
        <v>78</v>
      </c>
    </row>
    <row r="144" spans="2:65" s="97" customFormat="1" ht="32.25" customHeight="1" x14ac:dyDescent="0.2">
      <c r="B144" s="98"/>
      <c r="C144" s="99">
        <v>10</v>
      </c>
      <c r="D144" s="99" t="s">
        <v>82</v>
      </c>
      <c r="E144" s="100" t="s">
        <v>109</v>
      </c>
      <c r="F144" s="101" t="s">
        <v>140</v>
      </c>
      <c r="G144" s="102" t="s">
        <v>169</v>
      </c>
      <c r="H144" s="103">
        <v>1</v>
      </c>
      <c r="I144" s="116"/>
      <c r="J144" s="103">
        <f t="shared" si="25"/>
        <v>0</v>
      </c>
      <c r="K144" s="104"/>
      <c r="L144" s="105"/>
      <c r="M144" s="110" t="s">
        <v>0</v>
      </c>
      <c r="N144" s="111" t="s">
        <v>22</v>
      </c>
      <c r="P144" s="112">
        <f t="shared" si="26"/>
        <v>0</v>
      </c>
      <c r="Q144" s="112">
        <v>0</v>
      </c>
      <c r="R144" s="112">
        <f t="shared" si="27"/>
        <v>0</v>
      </c>
      <c r="S144" s="112">
        <v>0</v>
      </c>
      <c r="T144" s="113">
        <f t="shared" si="28"/>
        <v>0</v>
      </c>
      <c r="AR144" s="106" t="s">
        <v>85</v>
      </c>
      <c r="AT144" s="106" t="s">
        <v>82</v>
      </c>
      <c r="AU144" s="106" t="s">
        <v>41</v>
      </c>
      <c r="AY144" s="107" t="s">
        <v>75</v>
      </c>
      <c r="BE144" s="108">
        <f t="shared" si="29"/>
        <v>0</v>
      </c>
      <c r="BF144" s="108">
        <f t="shared" si="30"/>
        <v>0</v>
      </c>
      <c r="BG144" s="108">
        <f t="shared" si="31"/>
        <v>0</v>
      </c>
      <c r="BH144" s="108">
        <f t="shared" si="32"/>
        <v>0</v>
      </c>
      <c r="BI144" s="108">
        <f t="shared" si="33"/>
        <v>0</v>
      </c>
      <c r="BJ144" s="107" t="s">
        <v>41</v>
      </c>
      <c r="BK144" s="109">
        <f t="shared" si="34"/>
        <v>0</v>
      </c>
      <c r="BL144" s="107" t="s">
        <v>84</v>
      </c>
      <c r="BM144" s="106" t="s">
        <v>76</v>
      </c>
    </row>
    <row r="145" spans="2:65" s="97" customFormat="1" ht="16.5" customHeight="1" x14ac:dyDescent="0.2">
      <c r="B145" s="98"/>
      <c r="C145" s="99">
        <v>11</v>
      </c>
      <c r="D145" s="99" t="s">
        <v>82</v>
      </c>
      <c r="E145" s="100" t="s">
        <v>110</v>
      </c>
      <c r="F145" s="101" t="s">
        <v>141</v>
      </c>
      <c r="G145" s="102" t="s">
        <v>171</v>
      </c>
      <c r="H145" s="103">
        <v>8000</v>
      </c>
      <c r="I145" s="116"/>
      <c r="J145" s="103">
        <f t="shared" si="25"/>
        <v>0</v>
      </c>
      <c r="K145" s="104"/>
      <c r="L145" s="105"/>
      <c r="M145" s="110" t="s">
        <v>0</v>
      </c>
      <c r="N145" s="111" t="s">
        <v>22</v>
      </c>
      <c r="P145" s="112">
        <f t="shared" si="26"/>
        <v>0</v>
      </c>
      <c r="Q145" s="112">
        <v>0</v>
      </c>
      <c r="R145" s="112">
        <f t="shared" si="27"/>
        <v>0</v>
      </c>
      <c r="S145" s="112">
        <v>0</v>
      </c>
      <c r="T145" s="113">
        <f t="shared" si="28"/>
        <v>0</v>
      </c>
      <c r="AR145" s="106" t="s">
        <v>85</v>
      </c>
      <c r="AT145" s="106" t="s">
        <v>82</v>
      </c>
      <c r="AU145" s="106" t="s">
        <v>41</v>
      </c>
      <c r="AY145" s="107" t="s">
        <v>75</v>
      </c>
      <c r="BE145" s="108">
        <f t="shared" si="29"/>
        <v>0</v>
      </c>
      <c r="BF145" s="108">
        <f t="shared" si="30"/>
        <v>0</v>
      </c>
      <c r="BG145" s="108">
        <f t="shared" si="31"/>
        <v>0</v>
      </c>
      <c r="BH145" s="108">
        <f t="shared" si="32"/>
        <v>0</v>
      </c>
      <c r="BI145" s="108">
        <f t="shared" si="33"/>
        <v>0</v>
      </c>
      <c r="BJ145" s="107" t="s">
        <v>41</v>
      </c>
      <c r="BK145" s="109">
        <f t="shared" si="34"/>
        <v>0</v>
      </c>
      <c r="BL145" s="107" t="s">
        <v>84</v>
      </c>
      <c r="BM145" s="106" t="s">
        <v>79</v>
      </c>
    </row>
    <row r="146" spans="2:65" s="97" customFormat="1" ht="16.5" customHeight="1" x14ac:dyDescent="0.2">
      <c r="B146" s="98"/>
      <c r="C146" s="99">
        <v>12</v>
      </c>
      <c r="D146" s="99" t="s">
        <v>82</v>
      </c>
      <c r="E146" s="100" t="s">
        <v>111</v>
      </c>
      <c r="F146" s="101" t="s">
        <v>142</v>
      </c>
      <c r="G146" s="102" t="s">
        <v>171</v>
      </c>
      <c r="H146" s="103">
        <v>8000</v>
      </c>
      <c r="I146" s="116"/>
      <c r="J146" s="103">
        <f t="shared" si="25"/>
        <v>0</v>
      </c>
      <c r="K146" s="104"/>
      <c r="L146" s="105"/>
      <c r="M146" s="110" t="s">
        <v>0</v>
      </c>
      <c r="N146" s="111" t="s">
        <v>22</v>
      </c>
      <c r="P146" s="112">
        <f t="shared" si="26"/>
        <v>0</v>
      </c>
      <c r="Q146" s="112">
        <v>0</v>
      </c>
      <c r="R146" s="112">
        <f t="shared" si="27"/>
        <v>0</v>
      </c>
      <c r="S146" s="112">
        <v>0</v>
      </c>
      <c r="T146" s="113">
        <f t="shared" si="28"/>
        <v>0</v>
      </c>
      <c r="AR146" s="106" t="s">
        <v>85</v>
      </c>
      <c r="AT146" s="106" t="s">
        <v>82</v>
      </c>
      <c r="AU146" s="106" t="s">
        <v>41</v>
      </c>
      <c r="AY146" s="107" t="s">
        <v>75</v>
      </c>
      <c r="BE146" s="108">
        <f t="shared" si="29"/>
        <v>0</v>
      </c>
      <c r="BF146" s="108">
        <f t="shared" si="30"/>
        <v>0</v>
      </c>
      <c r="BG146" s="108">
        <f t="shared" si="31"/>
        <v>0</v>
      </c>
      <c r="BH146" s="108">
        <f t="shared" si="32"/>
        <v>0</v>
      </c>
      <c r="BI146" s="108">
        <f t="shared" si="33"/>
        <v>0</v>
      </c>
      <c r="BJ146" s="107" t="s">
        <v>41</v>
      </c>
      <c r="BK146" s="109">
        <f t="shared" si="34"/>
        <v>0</v>
      </c>
      <c r="BL146" s="107" t="s">
        <v>84</v>
      </c>
      <c r="BM146" s="106" t="s">
        <v>80</v>
      </c>
    </row>
    <row r="147" spans="2:65" s="97" customFormat="1" ht="24.3" customHeight="1" x14ac:dyDescent="0.2">
      <c r="B147" s="98"/>
      <c r="C147" s="99">
        <v>13</v>
      </c>
      <c r="D147" s="99" t="s">
        <v>77</v>
      </c>
      <c r="E147" s="100" t="s">
        <v>112</v>
      </c>
      <c r="F147" s="101" t="s">
        <v>143</v>
      </c>
      <c r="G147" s="102" t="s">
        <v>171</v>
      </c>
      <c r="H147" s="103">
        <v>290</v>
      </c>
      <c r="I147" s="116"/>
      <c r="J147" s="103">
        <f t="shared" si="25"/>
        <v>0</v>
      </c>
      <c r="K147" s="104"/>
      <c r="L147" s="105"/>
      <c r="M147" s="110" t="s">
        <v>0</v>
      </c>
      <c r="N147" s="111" t="s">
        <v>22</v>
      </c>
      <c r="P147" s="112">
        <f t="shared" si="26"/>
        <v>0</v>
      </c>
      <c r="Q147" s="112">
        <v>0</v>
      </c>
      <c r="R147" s="112">
        <f t="shared" si="27"/>
        <v>0</v>
      </c>
      <c r="S147" s="112">
        <v>0</v>
      </c>
      <c r="T147" s="113">
        <f t="shared" si="28"/>
        <v>0</v>
      </c>
      <c r="AR147" s="106" t="s">
        <v>84</v>
      </c>
      <c r="AT147" s="106" t="s">
        <v>77</v>
      </c>
      <c r="AU147" s="106" t="s">
        <v>41</v>
      </c>
      <c r="AY147" s="107" t="s">
        <v>75</v>
      </c>
      <c r="BE147" s="108">
        <f t="shared" si="29"/>
        <v>0</v>
      </c>
      <c r="BF147" s="108">
        <f t="shared" si="30"/>
        <v>0</v>
      </c>
      <c r="BG147" s="108">
        <f t="shared" si="31"/>
        <v>0</v>
      </c>
      <c r="BH147" s="108">
        <f t="shared" si="32"/>
        <v>0</v>
      </c>
      <c r="BI147" s="108">
        <f t="shared" si="33"/>
        <v>0</v>
      </c>
      <c r="BJ147" s="107" t="s">
        <v>41</v>
      </c>
      <c r="BK147" s="109">
        <f t="shared" si="34"/>
        <v>0</v>
      </c>
      <c r="BL147" s="107" t="s">
        <v>84</v>
      </c>
      <c r="BM147" s="106" t="s">
        <v>81</v>
      </c>
    </row>
    <row r="148" spans="2:65" s="97" customFormat="1" ht="24.3" customHeight="1" x14ac:dyDescent="0.2">
      <c r="B148" s="98"/>
      <c r="C148" s="99">
        <v>14</v>
      </c>
      <c r="D148" s="99" t="s">
        <v>77</v>
      </c>
      <c r="E148" s="100" t="s">
        <v>113</v>
      </c>
      <c r="F148" s="101" t="s">
        <v>144</v>
      </c>
      <c r="G148" s="102" t="s">
        <v>171</v>
      </c>
      <c r="H148" s="103">
        <v>300</v>
      </c>
      <c r="I148" s="116"/>
      <c r="J148" s="103">
        <f t="shared" si="25"/>
        <v>0</v>
      </c>
      <c r="K148" s="104"/>
      <c r="L148" s="105"/>
      <c r="M148" s="110" t="s">
        <v>0</v>
      </c>
      <c r="N148" s="111" t="s">
        <v>22</v>
      </c>
      <c r="P148" s="112">
        <f t="shared" si="26"/>
        <v>0</v>
      </c>
      <c r="Q148" s="112">
        <v>0</v>
      </c>
      <c r="R148" s="112">
        <f t="shared" si="27"/>
        <v>0</v>
      </c>
      <c r="S148" s="112">
        <v>0</v>
      </c>
      <c r="T148" s="113">
        <f t="shared" si="28"/>
        <v>0</v>
      </c>
      <c r="AR148" s="106" t="s">
        <v>84</v>
      </c>
      <c r="AT148" s="106" t="s">
        <v>77</v>
      </c>
      <c r="AU148" s="106" t="s">
        <v>41</v>
      </c>
      <c r="AY148" s="107" t="s">
        <v>75</v>
      </c>
      <c r="BE148" s="108">
        <f t="shared" si="29"/>
        <v>0</v>
      </c>
      <c r="BF148" s="108">
        <f t="shared" si="30"/>
        <v>0</v>
      </c>
      <c r="BG148" s="108">
        <f t="shared" si="31"/>
        <v>0</v>
      </c>
      <c r="BH148" s="108">
        <f t="shared" si="32"/>
        <v>0</v>
      </c>
      <c r="BI148" s="108">
        <f t="shared" si="33"/>
        <v>0</v>
      </c>
      <c r="BJ148" s="107" t="s">
        <v>41</v>
      </c>
      <c r="BK148" s="109">
        <f t="shared" si="34"/>
        <v>0</v>
      </c>
      <c r="BL148" s="107" t="s">
        <v>84</v>
      </c>
      <c r="BM148" s="106" t="s">
        <v>81</v>
      </c>
    </row>
    <row r="149" spans="2:65" s="97" customFormat="1" ht="24.3" customHeight="1" x14ac:dyDescent="0.2">
      <c r="B149" s="98"/>
      <c r="C149" s="99">
        <v>15</v>
      </c>
      <c r="D149" s="99" t="s">
        <v>77</v>
      </c>
      <c r="E149" s="100" t="s">
        <v>114</v>
      </c>
      <c r="F149" s="101" t="s">
        <v>145</v>
      </c>
      <c r="G149" s="102" t="s">
        <v>171</v>
      </c>
      <c r="H149" s="103">
        <v>300</v>
      </c>
      <c r="I149" s="116"/>
      <c r="J149" s="103">
        <f t="shared" si="25"/>
        <v>0</v>
      </c>
      <c r="K149" s="104"/>
      <c r="L149" s="105"/>
      <c r="M149" s="110" t="s">
        <v>0</v>
      </c>
      <c r="N149" s="111" t="s">
        <v>22</v>
      </c>
      <c r="P149" s="112">
        <f t="shared" si="26"/>
        <v>0</v>
      </c>
      <c r="Q149" s="112">
        <v>0</v>
      </c>
      <c r="R149" s="112">
        <f t="shared" si="27"/>
        <v>0</v>
      </c>
      <c r="S149" s="112">
        <v>0</v>
      </c>
      <c r="T149" s="113">
        <f t="shared" si="28"/>
        <v>0</v>
      </c>
      <c r="AR149" s="106" t="s">
        <v>84</v>
      </c>
      <c r="AT149" s="106" t="s">
        <v>77</v>
      </c>
      <c r="AU149" s="106" t="s">
        <v>41</v>
      </c>
      <c r="AY149" s="107" t="s">
        <v>75</v>
      </c>
      <c r="BE149" s="108">
        <f t="shared" si="29"/>
        <v>0</v>
      </c>
      <c r="BF149" s="108">
        <f t="shared" si="30"/>
        <v>0</v>
      </c>
      <c r="BG149" s="108">
        <f t="shared" si="31"/>
        <v>0</v>
      </c>
      <c r="BH149" s="108">
        <f t="shared" si="32"/>
        <v>0</v>
      </c>
      <c r="BI149" s="108">
        <f t="shared" si="33"/>
        <v>0</v>
      </c>
      <c r="BJ149" s="107" t="s">
        <v>41</v>
      </c>
      <c r="BK149" s="109">
        <f t="shared" si="34"/>
        <v>0</v>
      </c>
      <c r="BL149" s="107" t="s">
        <v>84</v>
      </c>
      <c r="BM149" s="106" t="s">
        <v>81</v>
      </c>
    </row>
    <row r="150" spans="2:65" s="97" customFormat="1" ht="24.3" customHeight="1" x14ac:dyDescent="0.2">
      <c r="B150" s="98"/>
      <c r="C150" s="99">
        <v>16</v>
      </c>
      <c r="D150" s="99" t="s">
        <v>77</v>
      </c>
      <c r="E150" s="100" t="s">
        <v>115</v>
      </c>
      <c r="F150" s="101" t="s">
        <v>146</v>
      </c>
      <c r="G150" s="102" t="s">
        <v>171</v>
      </c>
      <c r="H150" s="103">
        <v>38</v>
      </c>
      <c r="I150" s="116"/>
      <c r="J150" s="103">
        <f t="shared" si="25"/>
        <v>0</v>
      </c>
      <c r="K150" s="104"/>
      <c r="L150" s="105"/>
      <c r="M150" s="110" t="s">
        <v>0</v>
      </c>
      <c r="N150" s="111" t="s">
        <v>22</v>
      </c>
      <c r="P150" s="112">
        <f t="shared" si="26"/>
        <v>0</v>
      </c>
      <c r="Q150" s="112">
        <v>0</v>
      </c>
      <c r="R150" s="112">
        <f t="shared" si="27"/>
        <v>0</v>
      </c>
      <c r="S150" s="112">
        <v>0</v>
      </c>
      <c r="T150" s="113">
        <f t="shared" si="28"/>
        <v>0</v>
      </c>
      <c r="AR150" s="106" t="s">
        <v>84</v>
      </c>
      <c r="AT150" s="106" t="s">
        <v>77</v>
      </c>
      <c r="AU150" s="106" t="s">
        <v>41</v>
      </c>
      <c r="AY150" s="107" t="s">
        <v>75</v>
      </c>
      <c r="BE150" s="108">
        <f t="shared" si="29"/>
        <v>0</v>
      </c>
      <c r="BF150" s="108">
        <f t="shared" si="30"/>
        <v>0</v>
      </c>
      <c r="BG150" s="108">
        <f t="shared" si="31"/>
        <v>0</v>
      </c>
      <c r="BH150" s="108">
        <f t="shared" si="32"/>
        <v>0</v>
      </c>
      <c r="BI150" s="108">
        <f t="shared" si="33"/>
        <v>0</v>
      </c>
      <c r="BJ150" s="107" t="s">
        <v>41</v>
      </c>
      <c r="BK150" s="109">
        <f t="shared" si="34"/>
        <v>0</v>
      </c>
      <c r="BL150" s="107" t="s">
        <v>84</v>
      </c>
      <c r="BM150" s="106" t="s">
        <v>81</v>
      </c>
    </row>
    <row r="151" spans="2:65" s="97" customFormat="1" ht="24.3" customHeight="1" x14ac:dyDescent="0.2">
      <c r="B151" s="98"/>
      <c r="C151" s="99">
        <v>17</v>
      </c>
      <c r="D151" s="99" t="s">
        <v>77</v>
      </c>
      <c r="E151" s="100" t="s">
        <v>116</v>
      </c>
      <c r="F151" s="101" t="s">
        <v>147</v>
      </c>
      <c r="G151" s="102" t="s">
        <v>171</v>
      </c>
      <c r="H151" s="103">
        <v>38</v>
      </c>
      <c r="I151" s="116"/>
      <c r="J151" s="103">
        <f t="shared" si="25"/>
        <v>0</v>
      </c>
      <c r="K151" s="104"/>
      <c r="L151" s="105"/>
      <c r="M151" s="110" t="s">
        <v>0</v>
      </c>
      <c r="N151" s="111" t="s">
        <v>22</v>
      </c>
      <c r="P151" s="112">
        <f t="shared" si="26"/>
        <v>0</v>
      </c>
      <c r="Q151" s="112">
        <v>0</v>
      </c>
      <c r="R151" s="112">
        <f t="shared" si="27"/>
        <v>0</v>
      </c>
      <c r="S151" s="112">
        <v>0</v>
      </c>
      <c r="T151" s="113">
        <f t="shared" si="28"/>
        <v>0</v>
      </c>
      <c r="AR151" s="106" t="s">
        <v>84</v>
      </c>
      <c r="AT151" s="106" t="s">
        <v>77</v>
      </c>
      <c r="AU151" s="106" t="s">
        <v>41</v>
      </c>
      <c r="AY151" s="107" t="s">
        <v>75</v>
      </c>
      <c r="BE151" s="108">
        <f t="shared" si="29"/>
        <v>0</v>
      </c>
      <c r="BF151" s="108">
        <f t="shared" si="30"/>
        <v>0</v>
      </c>
      <c r="BG151" s="108">
        <f t="shared" si="31"/>
        <v>0</v>
      </c>
      <c r="BH151" s="108">
        <f t="shared" si="32"/>
        <v>0</v>
      </c>
      <c r="BI151" s="108">
        <f t="shared" si="33"/>
        <v>0</v>
      </c>
      <c r="BJ151" s="107" t="s">
        <v>41</v>
      </c>
      <c r="BK151" s="109">
        <f t="shared" si="34"/>
        <v>0</v>
      </c>
      <c r="BL151" s="107" t="s">
        <v>84</v>
      </c>
      <c r="BM151" s="106" t="s">
        <v>81</v>
      </c>
    </row>
    <row r="152" spans="2:65" s="97" customFormat="1" ht="24.3" customHeight="1" x14ac:dyDescent="0.2">
      <c r="B152" s="98"/>
      <c r="C152" s="99">
        <v>18</v>
      </c>
      <c r="D152" s="99" t="s">
        <v>77</v>
      </c>
      <c r="E152" s="100" t="s">
        <v>117</v>
      </c>
      <c r="F152" s="101" t="s">
        <v>148</v>
      </c>
      <c r="G152" s="102" t="s">
        <v>171</v>
      </c>
      <c r="H152" s="103">
        <v>200</v>
      </c>
      <c r="I152" s="116"/>
      <c r="J152" s="103">
        <f t="shared" si="25"/>
        <v>0</v>
      </c>
      <c r="K152" s="104"/>
      <c r="L152" s="105"/>
      <c r="M152" s="110" t="s">
        <v>0</v>
      </c>
      <c r="N152" s="111" t="s">
        <v>22</v>
      </c>
      <c r="P152" s="112">
        <f t="shared" si="26"/>
        <v>0</v>
      </c>
      <c r="Q152" s="112">
        <v>0</v>
      </c>
      <c r="R152" s="112">
        <f t="shared" si="27"/>
        <v>0</v>
      </c>
      <c r="S152" s="112">
        <v>0</v>
      </c>
      <c r="T152" s="113">
        <f t="shared" si="28"/>
        <v>0</v>
      </c>
      <c r="AR152" s="106" t="s">
        <v>84</v>
      </c>
      <c r="AT152" s="106" t="s">
        <v>77</v>
      </c>
      <c r="AU152" s="106" t="s">
        <v>41</v>
      </c>
      <c r="AY152" s="107" t="s">
        <v>75</v>
      </c>
      <c r="BE152" s="108">
        <f t="shared" si="29"/>
        <v>0</v>
      </c>
      <c r="BF152" s="108">
        <f t="shared" si="30"/>
        <v>0</v>
      </c>
      <c r="BG152" s="108">
        <f t="shared" si="31"/>
        <v>0</v>
      </c>
      <c r="BH152" s="108">
        <f t="shared" si="32"/>
        <v>0</v>
      </c>
      <c r="BI152" s="108">
        <f t="shared" si="33"/>
        <v>0</v>
      </c>
      <c r="BJ152" s="107" t="s">
        <v>41</v>
      </c>
      <c r="BK152" s="109">
        <f t="shared" si="34"/>
        <v>0</v>
      </c>
      <c r="BL152" s="107" t="s">
        <v>84</v>
      </c>
      <c r="BM152" s="106" t="s">
        <v>81</v>
      </c>
    </row>
    <row r="153" spans="2:65" s="97" customFormat="1" ht="24.3" customHeight="1" x14ac:dyDescent="0.2">
      <c r="B153" s="98"/>
      <c r="C153" s="99">
        <v>19</v>
      </c>
      <c r="D153" s="99" t="s">
        <v>77</v>
      </c>
      <c r="E153" s="100" t="s">
        <v>118</v>
      </c>
      <c r="F153" s="101" t="s">
        <v>149</v>
      </c>
      <c r="G153" s="102" t="s">
        <v>171</v>
      </c>
      <c r="H153" s="103">
        <v>200</v>
      </c>
      <c r="I153" s="116"/>
      <c r="J153" s="103">
        <f t="shared" si="25"/>
        <v>0</v>
      </c>
      <c r="K153" s="104"/>
      <c r="L153" s="105"/>
      <c r="M153" s="110" t="s">
        <v>0</v>
      </c>
      <c r="N153" s="111" t="s">
        <v>22</v>
      </c>
      <c r="P153" s="112">
        <f t="shared" si="26"/>
        <v>0</v>
      </c>
      <c r="Q153" s="112">
        <v>0</v>
      </c>
      <c r="R153" s="112">
        <f t="shared" si="27"/>
        <v>0</v>
      </c>
      <c r="S153" s="112">
        <v>0</v>
      </c>
      <c r="T153" s="113">
        <f t="shared" si="28"/>
        <v>0</v>
      </c>
      <c r="AR153" s="106" t="s">
        <v>84</v>
      </c>
      <c r="AT153" s="106" t="s">
        <v>77</v>
      </c>
      <c r="AU153" s="106" t="s">
        <v>41</v>
      </c>
      <c r="AY153" s="107" t="s">
        <v>75</v>
      </c>
      <c r="BE153" s="108">
        <f t="shared" si="29"/>
        <v>0</v>
      </c>
      <c r="BF153" s="108">
        <f t="shared" si="30"/>
        <v>0</v>
      </c>
      <c r="BG153" s="108">
        <f t="shared" si="31"/>
        <v>0</v>
      </c>
      <c r="BH153" s="108">
        <f t="shared" si="32"/>
        <v>0</v>
      </c>
      <c r="BI153" s="108">
        <f t="shared" si="33"/>
        <v>0</v>
      </c>
      <c r="BJ153" s="107" t="s">
        <v>41</v>
      </c>
      <c r="BK153" s="109">
        <f t="shared" si="34"/>
        <v>0</v>
      </c>
      <c r="BL153" s="107" t="s">
        <v>84</v>
      </c>
      <c r="BM153" s="106" t="s">
        <v>81</v>
      </c>
    </row>
    <row r="154" spans="2:65" s="97" customFormat="1" ht="24.3" customHeight="1" x14ac:dyDescent="0.2">
      <c r="B154" s="98"/>
      <c r="C154" s="99">
        <v>20</v>
      </c>
      <c r="D154" s="99" t="s">
        <v>77</v>
      </c>
      <c r="E154" s="100" t="s">
        <v>119</v>
      </c>
      <c r="F154" s="101" t="s">
        <v>150</v>
      </c>
      <c r="G154" s="102" t="s">
        <v>171</v>
      </c>
      <c r="H154" s="103">
        <v>300</v>
      </c>
      <c r="I154" s="116"/>
      <c r="J154" s="103">
        <f t="shared" si="25"/>
        <v>0</v>
      </c>
      <c r="K154" s="104"/>
      <c r="L154" s="105"/>
      <c r="M154" s="110" t="s">
        <v>0</v>
      </c>
      <c r="N154" s="111" t="s">
        <v>22</v>
      </c>
      <c r="P154" s="112">
        <f t="shared" si="26"/>
        <v>0</v>
      </c>
      <c r="Q154" s="112">
        <v>0</v>
      </c>
      <c r="R154" s="112">
        <f t="shared" si="27"/>
        <v>0</v>
      </c>
      <c r="S154" s="112">
        <v>0</v>
      </c>
      <c r="T154" s="113">
        <f t="shared" si="28"/>
        <v>0</v>
      </c>
      <c r="AR154" s="106" t="s">
        <v>84</v>
      </c>
      <c r="AT154" s="106" t="s">
        <v>77</v>
      </c>
      <c r="AU154" s="106" t="s">
        <v>41</v>
      </c>
      <c r="AY154" s="107" t="s">
        <v>75</v>
      </c>
      <c r="BE154" s="108">
        <f t="shared" si="29"/>
        <v>0</v>
      </c>
      <c r="BF154" s="108">
        <f t="shared" si="30"/>
        <v>0</v>
      </c>
      <c r="BG154" s="108">
        <f t="shared" si="31"/>
        <v>0</v>
      </c>
      <c r="BH154" s="108">
        <f t="shared" si="32"/>
        <v>0</v>
      </c>
      <c r="BI154" s="108">
        <f t="shared" si="33"/>
        <v>0</v>
      </c>
      <c r="BJ154" s="107" t="s">
        <v>41</v>
      </c>
      <c r="BK154" s="109">
        <f t="shared" si="34"/>
        <v>0</v>
      </c>
      <c r="BL154" s="107" t="s">
        <v>84</v>
      </c>
      <c r="BM154" s="106" t="s">
        <v>81</v>
      </c>
    </row>
    <row r="155" spans="2:65" s="97" customFormat="1" ht="24.3" customHeight="1" x14ac:dyDescent="0.2">
      <c r="B155" s="98"/>
      <c r="C155" s="99">
        <v>21</v>
      </c>
      <c r="D155" s="99" t="s">
        <v>77</v>
      </c>
      <c r="E155" s="100" t="s">
        <v>120</v>
      </c>
      <c r="F155" s="101" t="s">
        <v>151</v>
      </c>
      <c r="G155" s="102" t="s">
        <v>83</v>
      </c>
      <c r="H155" s="103">
        <v>3</v>
      </c>
      <c r="I155" s="116"/>
      <c r="J155" s="103">
        <f t="shared" si="25"/>
        <v>0</v>
      </c>
      <c r="K155" s="104"/>
      <c r="L155" s="105"/>
      <c r="M155" s="110" t="s">
        <v>0</v>
      </c>
      <c r="N155" s="111" t="s">
        <v>22</v>
      </c>
      <c r="P155" s="112">
        <f t="shared" si="26"/>
        <v>0</v>
      </c>
      <c r="Q155" s="112">
        <v>0</v>
      </c>
      <c r="R155" s="112">
        <f t="shared" si="27"/>
        <v>0</v>
      </c>
      <c r="S155" s="112">
        <v>0</v>
      </c>
      <c r="T155" s="113">
        <f t="shared" si="28"/>
        <v>0</v>
      </c>
      <c r="AR155" s="106" t="s">
        <v>84</v>
      </c>
      <c r="AT155" s="106" t="s">
        <v>77</v>
      </c>
      <c r="AU155" s="106" t="s">
        <v>41</v>
      </c>
      <c r="AY155" s="107" t="s">
        <v>75</v>
      </c>
      <c r="BE155" s="108">
        <f t="shared" si="29"/>
        <v>0</v>
      </c>
      <c r="BF155" s="108">
        <f t="shared" si="30"/>
        <v>0</v>
      </c>
      <c r="BG155" s="108">
        <f t="shared" si="31"/>
        <v>0</v>
      </c>
      <c r="BH155" s="108">
        <f t="shared" si="32"/>
        <v>0</v>
      </c>
      <c r="BI155" s="108">
        <f t="shared" si="33"/>
        <v>0</v>
      </c>
      <c r="BJ155" s="107" t="s">
        <v>41</v>
      </c>
      <c r="BK155" s="109">
        <f t="shared" si="34"/>
        <v>0</v>
      </c>
      <c r="BL155" s="107" t="s">
        <v>84</v>
      </c>
      <c r="BM155" s="106" t="s">
        <v>81</v>
      </c>
    </row>
    <row r="156" spans="2:65" s="97" customFormat="1" ht="24.3" customHeight="1" x14ac:dyDescent="0.2">
      <c r="B156" s="98"/>
      <c r="C156" s="99">
        <v>22</v>
      </c>
      <c r="D156" s="99" t="s">
        <v>77</v>
      </c>
      <c r="E156" s="100" t="s">
        <v>121</v>
      </c>
      <c r="F156" s="101" t="s">
        <v>152</v>
      </c>
      <c r="G156" s="102" t="s">
        <v>83</v>
      </c>
      <c r="H156" s="103">
        <v>2</v>
      </c>
      <c r="I156" s="116"/>
      <c r="J156" s="103">
        <f t="shared" si="25"/>
        <v>0</v>
      </c>
      <c r="K156" s="104"/>
      <c r="L156" s="105"/>
      <c r="M156" s="110" t="s">
        <v>0</v>
      </c>
      <c r="N156" s="111" t="s">
        <v>22</v>
      </c>
      <c r="P156" s="112">
        <f t="shared" si="26"/>
        <v>0</v>
      </c>
      <c r="Q156" s="112">
        <v>0</v>
      </c>
      <c r="R156" s="112">
        <f t="shared" si="27"/>
        <v>0</v>
      </c>
      <c r="S156" s="112">
        <v>0</v>
      </c>
      <c r="T156" s="113">
        <f t="shared" si="28"/>
        <v>0</v>
      </c>
      <c r="AR156" s="106" t="s">
        <v>84</v>
      </c>
      <c r="AT156" s="106" t="s">
        <v>77</v>
      </c>
      <c r="AU156" s="106" t="s">
        <v>41</v>
      </c>
      <c r="AY156" s="107" t="s">
        <v>75</v>
      </c>
      <c r="BE156" s="108">
        <f t="shared" si="29"/>
        <v>0</v>
      </c>
      <c r="BF156" s="108">
        <f t="shared" si="30"/>
        <v>0</v>
      </c>
      <c r="BG156" s="108">
        <f t="shared" si="31"/>
        <v>0</v>
      </c>
      <c r="BH156" s="108">
        <f t="shared" si="32"/>
        <v>0</v>
      </c>
      <c r="BI156" s="108">
        <f t="shared" si="33"/>
        <v>0</v>
      </c>
      <c r="BJ156" s="107" t="s">
        <v>41</v>
      </c>
      <c r="BK156" s="109">
        <f t="shared" si="34"/>
        <v>0</v>
      </c>
      <c r="BL156" s="107" t="s">
        <v>84</v>
      </c>
      <c r="BM156" s="106" t="s">
        <v>81</v>
      </c>
    </row>
    <row r="157" spans="2:65" s="97" customFormat="1" ht="24.3" customHeight="1" x14ac:dyDescent="0.2">
      <c r="B157" s="98"/>
      <c r="C157" s="99">
        <v>23</v>
      </c>
      <c r="D157" s="99" t="s">
        <v>77</v>
      </c>
      <c r="E157" s="100" t="s">
        <v>122</v>
      </c>
      <c r="F157" s="101" t="s">
        <v>153</v>
      </c>
      <c r="G157" s="102" t="s">
        <v>170</v>
      </c>
      <c r="H157" s="103">
        <v>3</v>
      </c>
      <c r="I157" s="116"/>
      <c r="J157" s="103">
        <f t="shared" si="25"/>
        <v>0</v>
      </c>
      <c r="K157" s="104"/>
      <c r="L157" s="105"/>
      <c r="M157" s="110" t="s">
        <v>0</v>
      </c>
      <c r="N157" s="111" t="s">
        <v>22</v>
      </c>
      <c r="P157" s="112">
        <f t="shared" si="26"/>
        <v>0</v>
      </c>
      <c r="Q157" s="112">
        <v>0</v>
      </c>
      <c r="R157" s="112">
        <f t="shared" si="27"/>
        <v>0</v>
      </c>
      <c r="S157" s="112">
        <v>0</v>
      </c>
      <c r="T157" s="113">
        <f t="shared" si="28"/>
        <v>0</v>
      </c>
      <c r="AR157" s="106" t="s">
        <v>84</v>
      </c>
      <c r="AT157" s="106" t="s">
        <v>77</v>
      </c>
      <c r="AU157" s="106" t="s">
        <v>41</v>
      </c>
      <c r="AY157" s="107" t="s">
        <v>75</v>
      </c>
      <c r="BE157" s="108">
        <f t="shared" si="29"/>
        <v>0</v>
      </c>
      <c r="BF157" s="108">
        <f t="shared" si="30"/>
        <v>0</v>
      </c>
      <c r="BG157" s="108">
        <f t="shared" si="31"/>
        <v>0</v>
      </c>
      <c r="BH157" s="108">
        <f t="shared" si="32"/>
        <v>0</v>
      </c>
      <c r="BI157" s="108">
        <f t="shared" si="33"/>
        <v>0</v>
      </c>
      <c r="BJ157" s="107" t="s">
        <v>41</v>
      </c>
      <c r="BK157" s="109">
        <f t="shared" si="34"/>
        <v>0</v>
      </c>
      <c r="BL157" s="107" t="s">
        <v>84</v>
      </c>
      <c r="BM157" s="106" t="s">
        <v>81</v>
      </c>
    </row>
    <row r="158" spans="2:65" s="97" customFormat="1" ht="24.3" customHeight="1" x14ac:dyDescent="0.2">
      <c r="B158" s="98"/>
      <c r="C158" s="99">
        <v>24</v>
      </c>
      <c r="D158" s="99" t="s">
        <v>77</v>
      </c>
      <c r="E158" s="100" t="s">
        <v>123</v>
      </c>
      <c r="F158" s="101" t="s">
        <v>154</v>
      </c>
      <c r="G158" s="102" t="s">
        <v>170</v>
      </c>
      <c r="H158" s="103">
        <v>2</v>
      </c>
      <c r="I158" s="116"/>
      <c r="J158" s="103">
        <f t="shared" ref="J158:J168" si="35">ROUND(I158*H158,3)</f>
        <v>0</v>
      </c>
      <c r="K158" s="104"/>
      <c r="L158" s="105"/>
      <c r="M158" s="110" t="s">
        <v>0</v>
      </c>
      <c r="N158" s="111" t="s">
        <v>22</v>
      </c>
      <c r="P158" s="112">
        <f t="shared" ref="P158:P168" si="36">O158*H158</f>
        <v>0</v>
      </c>
      <c r="Q158" s="112">
        <v>0</v>
      </c>
      <c r="R158" s="112">
        <f t="shared" ref="R158:R168" si="37">Q158*H158</f>
        <v>0</v>
      </c>
      <c r="S158" s="112">
        <v>0</v>
      </c>
      <c r="T158" s="113">
        <f t="shared" ref="T158:T168" si="38">S158*H158</f>
        <v>0</v>
      </c>
      <c r="AR158" s="106" t="s">
        <v>84</v>
      </c>
      <c r="AT158" s="106" t="s">
        <v>77</v>
      </c>
      <c r="AU158" s="106" t="s">
        <v>41</v>
      </c>
      <c r="AY158" s="107" t="s">
        <v>75</v>
      </c>
      <c r="BE158" s="108">
        <f t="shared" ref="BE158:BE168" si="39">IF(N158="základná",J158,0)</f>
        <v>0</v>
      </c>
      <c r="BF158" s="108">
        <f t="shared" ref="BF158:BF168" si="40">IF(N158="znížená",J158,0)</f>
        <v>0</v>
      </c>
      <c r="BG158" s="108">
        <f t="shared" ref="BG158:BG168" si="41">IF(N158="zákl. prenesená",J158,0)</f>
        <v>0</v>
      </c>
      <c r="BH158" s="108">
        <f t="shared" ref="BH158:BH168" si="42">IF(N158="zníž. prenesená",J158,0)</f>
        <v>0</v>
      </c>
      <c r="BI158" s="108">
        <f t="shared" ref="BI158:BI168" si="43">IF(N158="nulová",J158,0)</f>
        <v>0</v>
      </c>
      <c r="BJ158" s="107" t="s">
        <v>41</v>
      </c>
      <c r="BK158" s="109">
        <f t="shared" ref="BK158:BK168" si="44">ROUND(I158*H158,3)</f>
        <v>0</v>
      </c>
      <c r="BL158" s="107" t="s">
        <v>84</v>
      </c>
      <c r="BM158" s="106" t="s">
        <v>81</v>
      </c>
    </row>
    <row r="159" spans="2:65" s="97" customFormat="1" ht="24.3" customHeight="1" x14ac:dyDescent="0.2">
      <c r="B159" s="98"/>
      <c r="C159" s="99">
        <v>25</v>
      </c>
      <c r="D159" s="99" t="s">
        <v>77</v>
      </c>
      <c r="E159" s="100" t="s">
        <v>124</v>
      </c>
      <c r="F159" s="101" t="s">
        <v>155</v>
      </c>
      <c r="G159" s="102" t="s">
        <v>83</v>
      </c>
      <c r="H159" s="103">
        <v>1</v>
      </c>
      <c r="I159" s="116"/>
      <c r="J159" s="103">
        <f t="shared" si="35"/>
        <v>0</v>
      </c>
      <c r="K159" s="104"/>
      <c r="L159" s="105"/>
      <c r="M159" s="110" t="s">
        <v>0</v>
      </c>
      <c r="N159" s="111" t="s">
        <v>22</v>
      </c>
      <c r="P159" s="112">
        <f t="shared" si="36"/>
        <v>0</v>
      </c>
      <c r="Q159" s="112">
        <v>0</v>
      </c>
      <c r="R159" s="112">
        <f t="shared" si="37"/>
        <v>0</v>
      </c>
      <c r="S159" s="112">
        <v>0</v>
      </c>
      <c r="T159" s="113">
        <f t="shared" si="38"/>
        <v>0</v>
      </c>
      <c r="AR159" s="106" t="s">
        <v>84</v>
      </c>
      <c r="AT159" s="106" t="s">
        <v>77</v>
      </c>
      <c r="AU159" s="106" t="s">
        <v>41</v>
      </c>
      <c r="AY159" s="107" t="s">
        <v>75</v>
      </c>
      <c r="BE159" s="108">
        <f t="shared" si="39"/>
        <v>0</v>
      </c>
      <c r="BF159" s="108">
        <f t="shared" si="40"/>
        <v>0</v>
      </c>
      <c r="BG159" s="108">
        <f t="shared" si="41"/>
        <v>0</v>
      </c>
      <c r="BH159" s="108">
        <f t="shared" si="42"/>
        <v>0</v>
      </c>
      <c r="BI159" s="108">
        <f t="shared" si="43"/>
        <v>0</v>
      </c>
      <c r="BJ159" s="107" t="s">
        <v>41</v>
      </c>
      <c r="BK159" s="109">
        <f t="shared" si="44"/>
        <v>0</v>
      </c>
      <c r="BL159" s="107" t="s">
        <v>84</v>
      </c>
      <c r="BM159" s="106" t="s">
        <v>81</v>
      </c>
    </row>
    <row r="160" spans="2:65" s="97" customFormat="1" ht="24.3" customHeight="1" x14ac:dyDescent="0.2">
      <c r="B160" s="98"/>
      <c r="C160" s="99">
        <v>26</v>
      </c>
      <c r="D160" s="99" t="s">
        <v>77</v>
      </c>
      <c r="E160" s="100" t="s">
        <v>125</v>
      </c>
      <c r="F160" s="101" t="s">
        <v>156</v>
      </c>
      <c r="G160" s="102" t="s">
        <v>83</v>
      </c>
      <c r="H160" s="103">
        <v>1</v>
      </c>
      <c r="I160" s="116"/>
      <c r="J160" s="103">
        <f t="shared" si="35"/>
        <v>0</v>
      </c>
      <c r="K160" s="104"/>
      <c r="L160" s="105"/>
      <c r="M160" s="110" t="s">
        <v>0</v>
      </c>
      <c r="N160" s="111" t="s">
        <v>22</v>
      </c>
      <c r="P160" s="112">
        <f t="shared" si="36"/>
        <v>0</v>
      </c>
      <c r="Q160" s="112">
        <v>0</v>
      </c>
      <c r="R160" s="112">
        <f t="shared" si="37"/>
        <v>0</v>
      </c>
      <c r="S160" s="112">
        <v>0</v>
      </c>
      <c r="T160" s="113">
        <f t="shared" si="38"/>
        <v>0</v>
      </c>
      <c r="AR160" s="106" t="s">
        <v>84</v>
      </c>
      <c r="AT160" s="106" t="s">
        <v>77</v>
      </c>
      <c r="AU160" s="106" t="s">
        <v>41</v>
      </c>
      <c r="AY160" s="107" t="s">
        <v>75</v>
      </c>
      <c r="BE160" s="108">
        <f t="shared" si="39"/>
        <v>0</v>
      </c>
      <c r="BF160" s="108">
        <f t="shared" si="40"/>
        <v>0</v>
      </c>
      <c r="BG160" s="108">
        <f t="shared" si="41"/>
        <v>0</v>
      </c>
      <c r="BH160" s="108">
        <f t="shared" si="42"/>
        <v>0</v>
      </c>
      <c r="BI160" s="108">
        <f t="shared" si="43"/>
        <v>0</v>
      </c>
      <c r="BJ160" s="107" t="s">
        <v>41</v>
      </c>
      <c r="BK160" s="109">
        <f t="shared" si="44"/>
        <v>0</v>
      </c>
      <c r="BL160" s="107" t="s">
        <v>84</v>
      </c>
      <c r="BM160" s="106" t="s">
        <v>81</v>
      </c>
    </row>
    <row r="161" spans="2:65" s="97" customFormat="1" ht="24.3" customHeight="1" x14ac:dyDescent="0.2">
      <c r="B161" s="98"/>
      <c r="C161" s="99">
        <v>27</v>
      </c>
      <c r="D161" s="99" t="s">
        <v>77</v>
      </c>
      <c r="E161" s="100" t="s">
        <v>126</v>
      </c>
      <c r="F161" s="101" t="s">
        <v>157</v>
      </c>
      <c r="G161" s="102" t="s">
        <v>83</v>
      </c>
      <c r="H161" s="103">
        <v>1</v>
      </c>
      <c r="I161" s="116"/>
      <c r="J161" s="103">
        <f t="shared" si="35"/>
        <v>0</v>
      </c>
      <c r="K161" s="104"/>
      <c r="L161" s="105"/>
      <c r="M161" s="110" t="s">
        <v>0</v>
      </c>
      <c r="N161" s="111" t="s">
        <v>22</v>
      </c>
      <c r="P161" s="112">
        <f t="shared" si="36"/>
        <v>0</v>
      </c>
      <c r="Q161" s="112">
        <v>0</v>
      </c>
      <c r="R161" s="112">
        <f t="shared" si="37"/>
        <v>0</v>
      </c>
      <c r="S161" s="112">
        <v>0</v>
      </c>
      <c r="T161" s="113">
        <f t="shared" si="38"/>
        <v>0</v>
      </c>
      <c r="AR161" s="106" t="s">
        <v>84</v>
      </c>
      <c r="AT161" s="106" t="s">
        <v>77</v>
      </c>
      <c r="AU161" s="106" t="s">
        <v>41</v>
      </c>
      <c r="AY161" s="107" t="s">
        <v>75</v>
      </c>
      <c r="BE161" s="108">
        <f t="shared" si="39"/>
        <v>0</v>
      </c>
      <c r="BF161" s="108">
        <f t="shared" si="40"/>
        <v>0</v>
      </c>
      <c r="BG161" s="108">
        <f t="shared" si="41"/>
        <v>0</v>
      </c>
      <c r="BH161" s="108">
        <f t="shared" si="42"/>
        <v>0</v>
      </c>
      <c r="BI161" s="108">
        <f t="shared" si="43"/>
        <v>0</v>
      </c>
      <c r="BJ161" s="107" t="s">
        <v>41</v>
      </c>
      <c r="BK161" s="109">
        <f t="shared" si="44"/>
        <v>0</v>
      </c>
      <c r="BL161" s="107" t="s">
        <v>84</v>
      </c>
      <c r="BM161" s="106" t="s">
        <v>81</v>
      </c>
    </row>
    <row r="162" spans="2:65" s="97" customFormat="1" ht="24.3" customHeight="1" x14ac:dyDescent="0.2">
      <c r="B162" s="98"/>
      <c r="C162" s="99">
        <v>28</v>
      </c>
      <c r="D162" s="99" t="s">
        <v>77</v>
      </c>
      <c r="E162" s="100" t="s">
        <v>127</v>
      </c>
      <c r="F162" s="101" t="s">
        <v>158</v>
      </c>
      <c r="G162" s="102" t="s">
        <v>172</v>
      </c>
      <c r="H162" s="103">
        <v>59</v>
      </c>
      <c r="I162" s="116"/>
      <c r="J162" s="103">
        <f t="shared" si="35"/>
        <v>0</v>
      </c>
      <c r="K162" s="104"/>
      <c r="L162" s="105"/>
      <c r="M162" s="110" t="s">
        <v>0</v>
      </c>
      <c r="N162" s="111" t="s">
        <v>22</v>
      </c>
      <c r="P162" s="112">
        <f t="shared" si="36"/>
        <v>0</v>
      </c>
      <c r="Q162" s="112">
        <v>0</v>
      </c>
      <c r="R162" s="112">
        <f t="shared" si="37"/>
        <v>0</v>
      </c>
      <c r="S162" s="112">
        <v>0</v>
      </c>
      <c r="T162" s="113">
        <f t="shared" si="38"/>
        <v>0</v>
      </c>
      <c r="AR162" s="106" t="s">
        <v>84</v>
      </c>
      <c r="AT162" s="106" t="s">
        <v>77</v>
      </c>
      <c r="AU162" s="106" t="s">
        <v>41</v>
      </c>
      <c r="AY162" s="107" t="s">
        <v>75</v>
      </c>
      <c r="BE162" s="108">
        <f t="shared" si="39"/>
        <v>0</v>
      </c>
      <c r="BF162" s="108">
        <f t="shared" si="40"/>
        <v>0</v>
      </c>
      <c r="BG162" s="108">
        <f t="shared" si="41"/>
        <v>0</v>
      </c>
      <c r="BH162" s="108">
        <f t="shared" si="42"/>
        <v>0</v>
      </c>
      <c r="BI162" s="108">
        <f t="shared" si="43"/>
        <v>0</v>
      </c>
      <c r="BJ162" s="107" t="s">
        <v>41</v>
      </c>
      <c r="BK162" s="109">
        <f t="shared" si="44"/>
        <v>0</v>
      </c>
      <c r="BL162" s="107" t="s">
        <v>84</v>
      </c>
      <c r="BM162" s="106" t="s">
        <v>81</v>
      </c>
    </row>
    <row r="163" spans="2:65" s="97" customFormat="1" ht="24.3" customHeight="1" x14ac:dyDescent="0.2">
      <c r="B163" s="98"/>
      <c r="C163" s="99">
        <v>29</v>
      </c>
      <c r="D163" s="99" t="s">
        <v>77</v>
      </c>
      <c r="E163" s="100" t="s">
        <v>128</v>
      </c>
      <c r="F163" s="101" t="s">
        <v>159</v>
      </c>
      <c r="G163" s="102" t="s">
        <v>172</v>
      </c>
      <c r="H163" s="103">
        <v>59</v>
      </c>
      <c r="I163" s="116"/>
      <c r="J163" s="103">
        <f t="shared" si="35"/>
        <v>0</v>
      </c>
      <c r="K163" s="104"/>
      <c r="L163" s="105"/>
      <c r="M163" s="110" t="s">
        <v>0</v>
      </c>
      <c r="N163" s="111" t="s">
        <v>22</v>
      </c>
      <c r="P163" s="112">
        <f t="shared" si="36"/>
        <v>0</v>
      </c>
      <c r="Q163" s="112">
        <v>0</v>
      </c>
      <c r="R163" s="112">
        <f t="shared" si="37"/>
        <v>0</v>
      </c>
      <c r="S163" s="112">
        <v>0</v>
      </c>
      <c r="T163" s="113">
        <f t="shared" si="38"/>
        <v>0</v>
      </c>
      <c r="AR163" s="106" t="s">
        <v>84</v>
      </c>
      <c r="AT163" s="106" t="s">
        <v>77</v>
      </c>
      <c r="AU163" s="106" t="s">
        <v>41</v>
      </c>
      <c r="AY163" s="107" t="s">
        <v>75</v>
      </c>
      <c r="BE163" s="108">
        <f t="shared" si="39"/>
        <v>0</v>
      </c>
      <c r="BF163" s="108">
        <f t="shared" si="40"/>
        <v>0</v>
      </c>
      <c r="BG163" s="108">
        <f t="shared" si="41"/>
        <v>0</v>
      </c>
      <c r="BH163" s="108">
        <f t="shared" si="42"/>
        <v>0</v>
      </c>
      <c r="BI163" s="108">
        <f t="shared" si="43"/>
        <v>0</v>
      </c>
      <c r="BJ163" s="107" t="s">
        <v>41</v>
      </c>
      <c r="BK163" s="109">
        <f t="shared" si="44"/>
        <v>0</v>
      </c>
      <c r="BL163" s="107" t="s">
        <v>84</v>
      </c>
      <c r="BM163" s="106" t="s">
        <v>81</v>
      </c>
    </row>
    <row r="164" spans="2:65" s="97" customFormat="1" ht="24.3" customHeight="1" x14ac:dyDescent="0.2">
      <c r="B164" s="98"/>
      <c r="C164" s="99">
        <v>30</v>
      </c>
      <c r="D164" s="99" t="s">
        <v>77</v>
      </c>
      <c r="E164" s="100" t="s">
        <v>129</v>
      </c>
      <c r="F164" s="101" t="s">
        <v>160</v>
      </c>
      <c r="G164" s="102" t="s">
        <v>172</v>
      </c>
      <c r="H164" s="103">
        <v>80</v>
      </c>
      <c r="I164" s="116"/>
      <c r="J164" s="103">
        <f t="shared" si="35"/>
        <v>0</v>
      </c>
      <c r="K164" s="104"/>
      <c r="L164" s="105"/>
      <c r="M164" s="110" t="s">
        <v>0</v>
      </c>
      <c r="N164" s="111" t="s">
        <v>22</v>
      </c>
      <c r="P164" s="112">
        <f t="shared" si="36"/>
        <v>0</v>
      </c>
      <c r="Q164" s="112">
        <v>0</v>
      </c>
      <c r="R164" s="112">
        <f t="shared" si="37"/>
        <v>0</v>
      </c>
      <c r="S164" s="112">
        <v>0</v>
      </c>
      <c r="T164" s="113">
        <f t="shared" si="38"/>
        <v>0</v>
      </c>
      <c r="AR164" s="106" t="s">
        <v>84</v>
      </c>
      <c r="AT164" s="106" t="s">
        <v>77</v>
      </c>
      <c r="AU164" s="106" t="s">
        <v>41</v>
      </c>
      <c r="AY164" s="107" t="s">
        <v>75</v>
      </c>
      <c r="BE164" s="108">
        <f t="shared" si="39"/>
        <v>0</v>
      </c>
      <c r="BF164" s="108">
        <f t="shared" si="40"/>
        <v>0</v>
      </c>
      <c r="BG164" s="108">
        <f t="shared" si="41"/>
        <v>0</v>
      </c>
      <c r="BH164" s="108">
        <f t="shared" si="42"/>
        <v>0</v>
      </c>
      <c r="BI164" s="108">
        <f t="shared" si="43"/>
        <v>0</v>
      </c>
      <c r="BJ164" s="107" t="s">
        <v>41</v>
      </c>
      <c r="BK164" s="109">
        <f t="shared" si="44"/>
        <v>0</v>
      </c>
      <c r="BL164" s="107" t="s">
        <v>84</v>
      </c>
      <c r="BM164" s="106" t="s">
        <v>81</v>
      </c>
    </row>
    <row r="165" spans="2:65" s="97" customFormat="1" ht="24.3" customHeight="1" x14ac:dyDescent="0.2">
      <c r="B165" s="98"/>
      <c r="C165" s="99">
        <v>31</v>
      </c>
      <c r="D165" s="99" t="s">
        <v>77</v>
      </c>
      <c r="E165" s="100" t="s">
        <v>130</v>
      </c>
      <c r="F165" s="101" t="s">
        <v>161</v>
      </c>
      <c r="G165" s="102" t="s">
        <v>172</v>
      </c>
      <c r="H165" s="103">
        <v>80</v>
      </c>
      <c r="I165" s="116"/>
      <c r="J165" s="103">
        <f t="shared" si="35"/>
        <v>0</v>
      </c>
      <c r="K165" s="104"/>
      <c r="L165" s="105"/>
      <c r="M165" s="110" t="s">
        <v>0</v>
      </c>
      <c r="N165" s="111" t="s">
        <v>22</v>
      </c>
      <c r="P165" s="112">
        <f t="shared" si="36"/>
        <v>0</v>
      </c>
      <c r="Q165" s="112">
        <v>0</v>
      </c>
      <c r="R165" s="112">
        <f t="shared" si="37"/>
        <v>0</v>
      </c>
      <c r="S165" s="112">
        <v>0</v>
      </c>
      <c r="T165" s="113">
        <f t="shared" si="38"/>
        <v>0</v>
      </c>
      <c r="AR165" s="106" t="s">
        <v>84</v>
      </c>
      <c r="AT165" s="106" t="s">
        <v>77</v>
      </c>
      <c r="AU165" s="106" t="s">
        <v>41</v>
      </c>
      <c r="AY165" s="107" t="s">
        <v>75</v>
      </c>
      <c r="BE165" s="108">
        <f t="shared" si="39"/>
        <v>0</v>
      </c>
      <c r="BF165" s="108">
        <f t="shared" si="40"/>
        <v>0</v>
      </c>
      <c r="BG165" s="108">
        <f t="shared" si="41"/>
        <v>0</v>
      </c>
      <c r="BH165" s="108">
        <f t="shared" si="42"/>
        <v>0</v>
      </c>
      <c r="BI165" s="108">
        <f t="shared" si="43"/>
        <v>0</v>
      </c>
      <c r="BJ165" s="107" t="s">
        <v>41</v>
      </c>
      <c r="BK165" s="109">
        <f t="shared" si="44"/>
        <v>0</v>
      </c>
      <c r="BL165" s="107" t="s">
        <v>84</v>
      </c>
      <c r="BM165" s="106" t="s">
        <v>81</v>
      </c>
    </row>
    <row r="166" spans="2:65" s="97" customFormat="1" ht="24.3" customHeight="1" x14ac:dyDescent="0.2">
      <c r="B166" s="98"/>
      <c r="C166" s="99">
        <v>32</v>
      </c>
      <c r="D166" s="99" t="s">
        <v>77</v>
      </c>
      <c r="E166" s="100" t="s">
        <v>131</v>
      </c>
      <c r="F166" s="101" t="s">
        <v>162</v>
      </c>
      <c r="G166" s="102" t="s">
        <v>172</v>
      </c>
      <c r="H166" s="103">
        <v>30</v>
      </c>
      <c r="I166" s="116"/>
      <c r="J166" s="103">
        <f t="shared" si="35"/>
        <v>0</v>
      </c>
      <c r="K166" s="104"/>
      <c r="L166" s="105"/>
      <c r="M166" s="110" t="s">
        <v>0</v>
      </c>
      <c r="N166" s="111" t="s">
        <v>22</v>
      </c>
      <c r="P166" s="112">
        <f t="shared" si="36"/>
        <v>0</v>
      </c>
      <c r="Q166" s="112">
        <v>0</v>
      </c>
      <c r="R166" s="112">
        <f t="shared" si="37"/>
        <v>0</v>
      </c>
      <c r="S166" s="112">
        <v>0</v>
      </c>
      <c r="T166" s="113">
        <f t="shared" si="38"/>
        <v>0</v>
      </c>
      <c r="AR166" s="106" t="s">
        <v>84</v>
      </c>
      <c r="AT166" s="106" t="s">
        <v>77</v>
      </c>
      <c r="AU166" s="106" t="s">
        <v>41</v>
      </c>
      <c r="AY166" s="107" t="s">
        <v>75</v>
      </c>
      <c r="BE166" s="108">
        <f t="shared" si="39"/>
        <v>0</v>
      </c>
      <c r="BF166" s="108">
        <f t="shared" si="40"/>
        <v>0</v>
      </c>
      <c r="BG166" s="108">
        <f t="shared" si="41"/>
        <v>0</v>
      </c>
      <c r="BH166" s="108">
        <f t="shared" si="42"/>
        <v>0</v>
      </c>
      <c r="BI166" s="108">
        <f t="shared" si="43"/>
        <v>0</v>
      </c>
      <c r="BJ166" s="107" t="s">
        <v>41</v>
      </c>
      <c r="BK166" s="109">
        <f t="shared" si="44"/>
        <v>0</v>
      </c>
      <c r="BL166" s="107" t="s">
        <v>84</v>
      </c>
      <c r="BM166" s="106" t="s">
        <v>81</v>
      </c>
    </row>
    <row r="167" spans="2:65" s="97" customFormat="1" ht="24.3" customHeight="1" x14ac:dyDescent="0.2">
      <c r="B167" s="98"/>
      <c r="C167" s="99">
        <v>33</v>
      </c>
      <c r="D167" s="99" t="s">
        <v>77</v>
      </c>
      <c r="E167" s="100" t="s">
        <v>132</v>
      </c>
      <c r="F167" s="101" t="s">
        <v>163</v>
      </c>
      <c r="G167" s="102" t="s">
        <v>172</v>
      </c>
      <c r="H167" s="103">
        <v>300</v>
      </c>
      <c r="I167" s="116"/>
      <c r="J167" s="103">
        <f t="shared" si="35"/>
        <v>0</v>
      </c>
      <c r="K167" s="104"/>
      <c r="L167" s="105"/>
      <c r="M167" s="110" t="s">
        <v>0</v>
      </c>
      <c r="N167" s="111" t="s">
        <v>22</v>
      </c>
      <c r="P167" s="112">
        <f t="shared" si="36"/>
        <v>0</v>
      </c>
      <c r="Q167" s="112">
        <v>0</v>
      </c>
      <c r="R167" s="112">
        <f t="shared" si="37"/>
        <v>0</v>
      </c>
      <c r="S167" s="112">
        <v>0</v>
      </c>
      <c r="T167" s="113">
        <f t="shared" si="38"/>
        <v>0</v>
      </c>
      <c r="AR167" s="106" t="s">
        <v>84</v>
      </c>
      <c r="AT167" s="106" t="s">
        <v>77</v>
      </c>
      <c r="AU167" s="106" t="s">
        <v>41</v>
      </c>
      <c r="AY167" s="107" t="s">
        <v>75</v>
      </c>
      <c r="BE167" s="108">
        <f t="shared" si="39"/>
        <v>0</v>
      </c>
      <c r="BF167" s="108">
        <f t="shared" si="40"/>
        <v>0</v>
      </c>
      <c r="BG167" s="108">
        <f t="shared" si="41"/>
        <v>0</v>
      </c>
      <c r="BH167" s="108">
        <f t="shared" si="42"/>
        <v>0</v>
      </c>
      <c r="BI167" s="108">
        <f t="shared" si="43"/>
        <v>0</v>
      </c>
      <c r="BJ167" s="107" t="s">
        <v>41</v>
      </c>
      <c r="BK167" s="109">
        <f t="shared" si="44"/>
        <v>0</v>
      </c>
      <c r="BL167" s="107" t="s">
        <v>84</v>
      </c>
      <c r="BM167" s="106" t="s">
        <v>81</v>
      </c>
    </row>
    <row r="168" spans="2:65" s="97" customFormat="1" ht="24.3" customHeight="1" x14ac:dyDescent="0.2">
      <c r="B168" s="98"/>
      <c r="C168" s="99">
        <v>34</v>
      </c>
      <c r="D168" s="99" t="s">
        <v>77</v>
      </c>
      <c r="E168" s="100" t="s">
        <v>133</v>
      </c>
      <c r="F168" s="101" t="s">
        <v>164</v>
      </c>
      <c r="G168" s="102" t="s">
        <v>169</v>
      </c>
      <c r="H168" s="103">
        <v>1</v>
      </c>
      <c r="I168" s="116"/>
      <c r="J168" s="103">
        <f t="shared" si="35"/>
        <v>0</v>
      </c>
      <c r="K168" s="104"/>
      <c r="L168" s="105"/>
      <c r="M168" s="110" t="s">
        <v>0</v>
      </c>
      <c r="N168" s="111" t="s">
        <v>22</v>
      </c>
      <c r="P168" s="112">
        <f t="shared" si="36"/>
        <v>0</v>
      </c>
      <c r="Q168" s="112">
        <v>0</v>
      </c>
      <c r="R168" s="112">
        <f t="shared" si="37"/>
        <v>0</v>
      </c>
      <c r="S168" s="112">
        <v>0</v>
      </c>
      <c r="T168" s="113">
        <f t="shared" si="38"/>
        <v>0</v>
      </c>
      <c r="AR168" s="106" t="s">
        <v>84</v>
      </c>
      <c r="AT168" s="106" t="s">
        <v>77</v>
      </c>
      <c r="AU168" s="106" t="s">
        <v>41</v>
      </c>
      <c r="AY168" s="107" t="s">
        <v>75</v>
      </c>
      <c r="BE168" s="108">
        <f t="shared" si="39"/>
        <v>0</v>
      </c>
      <c r="BF168" s="108">
        <f t="shared" si="40"/>
        <v>0</v>
      </c>
      <c r="BG168" s="108">
        <f t="shared" si="41"/>
        <v>0</v>
      </c>
      <c r="BH168" s="108">
        <f t="shared" si="42"/>
        <v>0</v>
      </c>
      <c r="BI168" s="108">
        <f t="shared" si="43"/>
        <v>0</v>
      </c>
      <c r="BJ168" s="107" t="s">
        <v>41</v>
      </c>
      <c r="BK168" s="109">
        <f t="shared" si="44"/>
        <v>0</v>
      </c>
      <c r="BL168" s="107" t="s">
        <v>84</v>
      </c>
      <c r="BM168" s="106" t="s">
        <v>81</v>
      </c>
    </row>
    <row r="169" spans="2:65" s="97" customFormat="1" ht="24.3" customHeight="1" x14ac:dyDescent="0.2">
      <c r="B169" s="98"/>
      <c r="C169" s="99">
        <v>35</v>
      </c>
      <c r="D169" s="99" t="s">
        <v>77</v>
      </c>
      <c r="E169" s="100" t="s">
        <v>134</v>
      </c>
      <c r="F169" s="101" t="s">
        <v>165</v>
      </c>
      <c r="G169" s="102" t="s">
        <v>169</v>
      </c>
      <c r="H169" s="103">
        <v>1</v>
      </c>
      <c r="I169" s="116"/>
      <c r="J169" s="103">
        <f t="shared" ref="J169:J172" si="45">ROUND(I169*H169,3)</f>
        <v>0</v>
      </c>
      <c r="K169" s="104"/>
      <c r="L169" s="105"/>
      <c r="M169" s="110" t="s">
        <v>0</v>
      </c>
      <c r="N169" s="111" t="s">
        <v>22</v>
      </c>
      <c r="P169" s="112">
        <f t="shared" ref="P169:P172" si="46">O169*H169</f>
        <v>0</v>
      </c>
      <c r="Q169" s="112">
        <v>0</v>
      </c>
      <c r="R169" s="112">
        <f t="shared" ref="R169:R172" si="47">Q169*H169</f>
        <v>0</v>
      </c>
      <c r="S169" s="112">
        <v>0</v>
      </c>
      <c r="T169" s="113">
        <f t="shared" ref="T169:T172" si="48">S169*H169</f>
        <v>0</v>
      </c>
      <c r="AR169" s="106" t="s">
        <v>84</v>
      </c>
      <c r="AT169" s="106" t="s">
        <v>77</v>
      </c>
      <c r="AU169" s="106" t="s">
        <v>41</v>
      </c>
      <c r="AY169" s="107" t="s">
        <v>75</v>
      </c>
      <c r="BE169" s="108">
        <f t="shared" ref="BE169:BE172" si="49">IF(N169="základná",J169,0)</f>
        <v>0</v>
      </c>
      <c r="BF169" s="108">
        <f t="shared" ref="BF169:BF172" si="50">IF(N169="znížená",J169,0)</f>
        <v>0</v>
      </c>
      <c r="BG169" s="108">
        <f t="shared" ref="BG169:BG172" si="51">IF(N169="zákl. prenesená",J169,0)</f>
        <v>0</v>
      </c>
      <c r="BH169" s="108">
        <f t="shared" ref="BH169:BH172" si="52">IF(N169="zníž. prenesená",J169,0)</f>
        <v>0</v>
      </c>
      <c r="BI169" s="108">
        <f t="shared" ref="BI169:BI172" si="53">IF(N169="nulová",J169,0)</f>
        <v>0</v>
      </c>
      <c r="BJ169" s="107" t="s">
        <v>41</v>
      </c>
      <c r="BK169" s="109">
        <f t="shared" ref="BK169:BK172" si="54">ROUND(I169*H169,3)</f>
        <v>0</v>
      </c>
      <c r="BL169" s="107" t="s">
        <v>84</v>
      </c>
      <c r="BM169" s="106" t="s">
        <v>81</v>
      </c>
    </row>
    <row r="170" spans="2:65" s="97" customFormat="1" ht="24.3" customHeight="1" x14ac:dyDescent="0.2">
      <c r="B170" s="98"/>
      <c r="C170" s="99">
        <v>36</v>
      </c>
      <c r="D170" s="99" t="s">
        <v>77</v>
      </c>
      <c r="E170" s="100" t="s">
        <v>135</v>
      </c>
      <c r="F170" s="101" t="s">
        <v>166</v>
      </c>
      <c r="G170" s="102" t="s">
        <v>169</v>
      </c>
      <c r="H170" s="103">
        <v>1</v>
      </c>
      <c r="I170" s="116"/>
      <c r="J170" s="103">
        <f t="shared" si="45"/>
        <v>0</v>
      </c>
      <c r="K170" s="104"/>
      <c r="L170" s="105"/>
      <c r="M170" s="110" t="s">
        <v>0</v>
      </c>
      <c r="N170" s="111" t="s">
        <v>22</v>
      </c>
      <c r="P170" s="112">
        <f t="shared" si="46"/>
        <v>0</v>
      </c>
      <c r="Q170" s="112">
        <v>0</v>
      </c>
      <c r="R170" s="112">
        <f t="shared" si="47"/>
        <v>0</v>
      </c>
      <c r="S170" s="112">
        <v>0</v>
      </c>
      <c r="T170" s="113">
        <f t="shared" si="48"/>
        <v>0</v>
      </c>
      <c r="AR170" s="106" t="s">
        <v>84</v>
      </c>
      <c r="AT170" s="106" t="s">
        <v>77</v>
      </c>
      <c r="AU170" s="106" t="s">
        <v>41</v>
      </c>
      <c r="AY170" s="107" t="s">
        <v>75</v>
      </c>
      <c r="BE170" s="108">
        <f t="shared" si="49"/>
        <v>0</v>
      </c>
      <c r="BF170" s="108">
        <f t="shared" si="50"/>
        <v>0</v>
      </c>
      <c r="BG170" s="108">
        <f t="shared" si="51"/>
        <v>0</v>
      </c>
      <c r="BH170" s="108">
        <f t="shared" si="52"/>
        <v>0</v>
      </c>
      <c r="BI170" s="108">
        <f t="shared" si="53"/>
        <v>0</v>
      </c>
      <c r="BJ170" s="107" t="s">
        <v>41</v>
      </c>
      <c r="BK170" s="109">
        <f t="shared" si="54"/>
        <v>0</v>
      </c>
      <c r="BL170" s="107" t="s">
        <v>84</v>
      </c>
      <c r="BM170" s="106" t="s">
        <v>81</v>
      </c>
    </row>
    <row r="171" spans="2:65" s="97" customFormat="1" ht="24.3" customHeight="1" x14ac:dyDescent="0.2">
      <c r="B171" s="98"/>
      <c r="C171" s="99">
        <v>37</v>
      </c>
      <c r="D171" s="99" t="s">
        <v>77</v>
      </c>
      <c r="E171" s="100" t="s">
        <v>136</v>
      </c>
      <c r="F171" s="101" t="s">
        <v>167</v>
      </c>
      <c r="G171" s="102" t="s">
        <v>173</v>
      </c>
      <c r="H171" s="103">
        <v>35</v>
      </c>
      <c r="I171" s="116"/>
      <c r="J171" s="103">
        <f t="shared" si="45"/>
        <v>0</v>
      </c>
      <c r="K171" s="104"/>
      <c r="L171" s="105"/>
      <c r="M171" s="110" t="s">
        <v>0</v>
      </c>
      <c r="N171" s="111" t="s">
        <v>22</v>
      </c>
      <c r="P171" s="112">
        <f t="shared" si="46"/>
        <v>0</v>
      </c>
      <c r="Q171" s="112">
        <v>0</v>
      </c>
      <c r="R171" s="112">
        <f t="shared" si="47"/>
        <v>0</v>
      </c>
      <c r="S171" s="112">
        <v>0</v>
      </c>
      <c r="T171" s="113">
        <f t="shared" si="48"/>
        <v>0</v>
      </c>
      <c r="AR171" s="106" t="s">
        <v>84</v>
      </c>
      <c r="AT171" s="106" t="s">
        <v>77</v>
      </c>
      <c r="AU171" s="106" t="s">
        <v>41</v>
      </c>
      <c r="AY171" s="107" t="s">
        <v>75</v>
      </c>
      <c r="BE171" s="108">
        <f t="shared" si="49"/>
        <v>0</v>
      </c>
      <c r="BF171" s="108">
        <f t="shared" si="50"/>
        <v>0</v>
      </c>
      <c r="BG171" s="108">
        <f t="shared" si="51"/>
        <v>0</v>
      </c>
      <c r="BH171" s="108">
        <f t="shared" si="52"/>
        <v>0</v>
      </c>
      <c r="BI171" s="108">
        <f t="shared" si="53"/>
        <v>0</v>
      </c>
      <c r="BJ171" s="107" t="s">
        <v>41</v>
      </c>
      <c r="BK171" s="109">
        <f t="shared" si="54"/>
        <v>0</v>
      </c>
      <c r="BL171" s="107" t="s">
        <v>84</v>
      </c>
      <c r="BM171" s="106" t="s">
        <v>81</v>
      </c>
    </row>
    <row r="172" spans="2:65" s="97" customFormat="1" ht="24.3" customHeight="1" x14ac:dyDescent="0.2">
      <c r="B172" s="98"/>
      <c r="C172" s="99">
        <v>38</v>
      </c>
      <c r="D172" s="99" t="s">
        <v>77</v>
      </c>
      <c r="E172" s="100" t="s">
        <v>137</v>
      </c>
      <c r="F172" s="101" t="s">
        <v>168</v>
      </c>
      <c r="G172" s="102" t="s">
        <v>174</v>
      </c>
      <c r="H172" s="103">
        <v>1</v>
      </c>
      <c r="I172" s="116"/>
      <c r="J172" s="103">
        <f t="shared" si="45"/>
        <v>0</v>
      </c>
      <c r="K172" s="104"/>
      <c r="L172" s="105"/>
      <c r="M172" s="110" t="s">
        <v>0</v>
      </c>
      <c r="N172" s="111" t="s">
        <v>22</v>
      </c>
      <c r="P172" s="112">
        <f t="shared" si="46"/>
        <v>0</v>
      </c>
      <c r="Q172" s="112">
        <v>0</v>
      </c>
      <c r="R172" s="112">
        <f t="shared" si="47"/>
        <v>0</v>
      </c>
      <c r="S172" s="112">
        <v>0</v>
      </c>
      <c r="T172" s="113">
        <f t="shared" si="48"/>
        <v>0</v>
      </c>
      <c r="AR172" s="106" t="s">
        <v>84</v>
      </c>
      <c r="AT172" s="106" t="s">
        <v>77</v>
      </c>
      <c r="AU172" s="106" t="s">
        <v>41</v>
      </c>
      <c r="AY172" s="107" t="s">
        <v>75</v>
      </c>
      <c r="BE172" s="108">
        <f t="shared" si="49"/>
        <v>0</v>
      </c>
      <c r="BF172" s="108">
        <f t="shared" si="50"/>
        <v>0</v>
      </c>
      <c r="BG172" s="108">
        <f t="shared" si="51"/>
        <v>0</v>
      </c>
      <c r="BH172" s="108">
        <f t="shared" si="52"/>
        <v>0</v>
      </c>
      <c r="BI172" s="108">
        <f t="shared" si="53"/>
        <v>0</v>
      </c>
      <c r="BJ172" s="107" t="s">
        <v>41</v>
      </c>
      <c r="BK172" s="109">
        <f t="shared" si="54"/>
        <v>0</v>
      </c>
      <c r="BL172" s="107" t="s">
        <v>84</v>
      </c>
      <c r="BM172" s="106" t="s">
        <v>81</v>
      </c>
    </row>
    <row r="173" spans="2:65" s="1" customFormat="1" ht="7.05" customHeight="1" x14ac:dyDescent="0.2">
      <c r="B173" s="25"/>
      <c r="C173" s="26"/>
      <c r="D173" s="26"/>
      <c r="E173" s="26"/>
      <c r="F173" s="26"/>
      <c r="G173" s="26"/>
      <c r="H173" s="26"/>
      <c r="I173" s="26"/>
      <c r="J173" s="26"/>
      <c r="K173" s="26"/>
      <c r="L173" s="18"/>
    </row>
  </sheetData>
  <autoFilter ref="C131:K172" xr:uid="{00000000-0009-0000-0000-000000000000}"/>
  <mergeCells count="17">
    <mergeCell ref="E11:H11"/>
    <mergeCell ref="E20:H20"/>
    <mergeCell ref="E29:H29"/>
    <mergeCell ref="E124:H124"/>
    <mergeCell ref="E122:H122"/>
    <mergeCell ref="L2:V2"/>
    <mergeCell ref="D106:F106"/>
    <mergeCell ref="D107:F107"/>
    <mergeCell ref="D108:F108"/>
    <mergeCell ref="E120:H120"/>
    <mergeCell ref="E85:H85"/>
    <mergeCell ref="E87:H87"/>
    <mergeCell ref="E89:H89"/>
    <mergeCell ref="D104:F104"/>
    <mergeCell ref="D105:F105"/>
    <mergeCell ref="E7:H7"/>
    <mergeCell ref="E9:H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 fotovoltaika</vt:lpstr>
      <vt:lpstr>' fotovoltaika'!Názvy_tlače</vt:lpstr>
      <vt:lpstr>' fotovoltaika'!Oblasť_tlače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Kytka</dc:creator>
  <cp:lastModifiedBy>MP PROFIT PB</cp:lastModifiedBy>
  <cp:lastPrinted>2023-06-27T12:55:27Z</cp:lastPrinted>
  <dcterms:created xsi:type="dcterms:W3CDTF">2022-03-29T12:58:49Z</dcterms:created>
  <dcterms:modified xsi:type="dcterms:W3CDTF">2024-02-27T12:51:28Z</dcterms:modified>
</cp:coreProperties>
</file>